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0355" windowHeight="7545"/>
  </bookViews>
  <sheets>
    <sheet name="Sheet1" sheetId="2" r:id="rId1"/>
  </sheets>
  <calcPr calcId="125725"/>
</workbook>
</file>

<file path=xl/calcChain.xml><?xml version="1.0" encoding="utf-8"?>
<calcChain xmlns="http://schemas.openxmlformats.org/spreadsheetml/2006/main">
  <c r="H7" i="2"/>
  <c r="F7"/>
  <c r="E7"/>
  <c r="G7" l="1"/>
  <c r="J7" s="1"/>
  <c r="M7" s="1"/>
  <c r="N7" s="1"/>
  <c r="H20"/>
  <c r="F20"/>
  <c r="E20"/>
  <c r="G20" l="1"/>
  <c r="J20" s="1"/>
  <c r="M20" s="1"/>
  <c r="N20" s="1"/>
  <c r="H18" l="1"/>
  <c r="F18"/>
  <c r="E18"/>
  <c r="G18" l="1"/>
  <c r="J18" s="1"/>
  <c r="M18" s="1"/>
  <c r="N18" s="1"/>
  <c r="H9" l="1"/>
  <c r="F9"/>
  <c r="E9"/>
  <c r="G9" l="1"/>
  <c r="J9" s="1"/>
  <c r="M9" s="1"/>
  <c r="N9" s="1"/>
  <c r="H27"/>
  <c r="F27"/>
  <c r="G27" s="1"/>
  <c r="J27" l="1"/>
  <c r="M27" s="1"/>
  <c r="N27" s="1"/>
  <c r="H8"/>
  <c r="F8"/>
  <c r="E8"/>
  <c r="G8" l="1"/>
  <c r="J8" s="1"/>
  <c r="M8" s="1"/>
  <c r="N8" s="1"/>
  <c r="H5"/>
  <c r="F5"/>
  <c r="E5"/>
  <c r="G5" l="1"/>
  <c r="J5" s="1"/>
  <c r="M5" s="1"/>
  <c r="N5" s="1"/>
  <c r="H23" l="1"/>
  <c r="F23"/>
  <c r="E23"/>
  <c r="G23" l="1"/>
  <c r="J23" s="1"/>
  <c r="M23" s="1"/>
  <c r="N23" s="1"/>
  <c r="H32"/>
  <c r="F32"/>
  <c r="G32" s="1"/>
  <c r="J32" l="1"/>
  <c r="M32" s="1"/>
  <c r="N32" s="1"/>
  <c r="H11"/>
  <c r="F11"/>
  <c r="E11"/>
  <c r="G11" l="1"/>
  <c r="J11" s="1"/>
  <c r="M11" s="1"/>
  <c r="N11" s="1"/>
  <c r="H10" l="1"/>
  <c r="F10"/>
  <c r="E10"/>
  <c r="G10" l="1"/>
  <c r="J10" s="1"/>
  <c r="M10" s="1"/>
  <c r="H26"/>
  <c r="F26"/>
  <c r="E26"/>
  <c r="G26" l="1"/>
  <c r="J26" s="1"/>
  <c r="M26" s="1"/>
  <c r="N26" s="1"/>
  <c r="N10"/>
  <c r="H25"/>
  <c r="F25"/>
  <c r="E25"/>
  <c r="G25" l="1"/>
  <c r="J25" s="1"/>
  <c r="M25" s="1"/>
  <c r="N25" s="1"/>
  <c r="H17"/>
  <c r="F17"/>
  <c r="E17"/>
  <c r="G17" l="1"/>
  <c r="J17" s="1"/>
  <c r="M17" s="1"/>
  <c r="N17" s="1"/>
  <c r="H14" l="1"/>
  <c r="F14"/>
  <c r="E14"/>
  <c r="G14" l="1"/>
  <c r="J14" s="1"/>
  <c r="M14" s="1"/>
  <c r="N14" s="1"/>
  <c r="H15" l="1"/>
  <c r="F15"/>
  <c r="E15"/>
  <c r="G15" l="1"/>
  <c r="J15" s="1"/>
  <c r="M15" s="1"/>
  <c r="N15" l="1"/>
  <c r="H21"/>
  <c r="F21"/>
  <c r="E21"/>
  <c r="G21" l="1"/>
  <c r="J21" s="1"/>
  <c r="M21" s="1"/>
  <c r="H13"/>
  <c r="F13"/>
  <c r="E13"/>
  <c r="G13" l="1"/>
  <c r="J13" s="1"/>
  <c r="M13" s="1"/>
  <c r="N21"/>
  <c r="H12"/>
  <c r="F12"/>
  <c r="E12"/>
  <c r="G12" l="1"/>
  <c r="J12" s="1"/>
  <c r="M12" s="1"/>
  <c r="N13"/>
  <c r="N12" l="1"/>
  <c r="F24"/>
  <c r="G24" s="1"/>
  <c r="J24" s="1"/>
  <c r="M24" s="1"/>
  <c r="N24" l="1"/>
  <c r="H33"/>
  <c r="F33"/>
  <c r="E33"/>
  <c r="G33" l="1"/>
  <c r="J33" s="1"/>
  <c r="M33" s="1"/>
  <c r="N33" s="1"/>
  <c r="H22" l="1"/>
  <c r="F22"/>
  <c r="G22" s="1"/>
  <c r="J22" l="1"/>
  <c r="M22" s="1"/>
  <c r="N22" l="1"/>
  <c r="H29"/>
  <c r="F29"/>
  <c r="E29"/>
  <c r="G29" l="1"/>
  <c r="J29" s="1"/>
  <c r="M29" s="1"/>
  <c r="N29" s="1"/>
  <c r="H4"/>
  <c r="F4"/>
  <c r="E4"/>
  <c r="G4" l="1"/>
  <c r="J4" s="1"/>
  <c r="M4" s="1"/>
  <c r="N4" s="1"/>
  <c r="F28"/>
  <c r="G28" s="1"/>
  <c r="J28" s="1"/>
  <c r="M28" s="1"/>
  <c r="N28" l="1"/>
  <c r="H31"/>
  <c r="F31"/>
  <c r="E31"/>
  <c r="G31" l="1"/>
  <c r="J31" s="1"/>
  <c r="M31" s="1"/>
  <c r="N31" s="1"/>
  <c r="H16"/>
  <c r="F16"/>
  <c r="E16"/>
  <c r="G16" l="1"/>
  <c r="J16" s="1"/>
  <c r="M16" s="1"/>
  <c r="N16" s="1"/>
  <c r="E19" l="1"/>
  <c r="F19"/>
  <c r="H19"/>
  <c r="G19" l="1"/>
  <c r="J19" s="1"/>
  <c r="M19" s="1"/>
  <c r="N19" l="1"/>
</calcChain>
</file>

<file path=xl/comments1.xml><?xml version="1.0" encoding="utf-8"?>
<comments xmlns="http://schemas.openxmlformats.org/spreadsheetml/2006/main">
  <authors>
    <author>Administrator</author>
  </authors>
  <commentList>
    <comment ref="A25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图书、档案和网络中心配置方式：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宋体"/>
            <family val="3"/>
            <charset val="134"/>
          </rPr>
          <t xml:space="preserve">、学校不定额配置公共服务用房的面积；
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宋体"/>
            <family val="3"/>
            <charset val="134"/>
          </rPr>
          <t>、行政办公用房按照管理机构执行。</t>
        </r>
      </text>
    </comment>
    <comment ref="A26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同图书馆</t>
        </r>
      </text>
    </comment>
    <comment ref="A28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同图书馆</t>
        </r>
      </text>
    </comment>
  </commentList>
</comments>
</file>

<file path=xl/sharedStrings.xml><?xml version="1.0" encoding="utf-8"?>
<sst xmlns="http://schemas.openxmlformats.org/spreadsheetml/2006/main" count="47" uniqueCount="47">
  <si>
    <t>单位名称</t>
    <phoneticPr fontId="3" type="noConversion"/>
  </si>
  <si>
    <t>行政办公用房</t>
    <phoneticPr fontId="4" type="noConversion"/>
  </si>
  <si>
    <t>人员情况</t>
    <phoneticPr fontId="3" type="noConversion"/>
  </si>
  <si>
    <t>核算面积</t>
    <phoneticPr fontId="4" type="noConversion"/>
  </si>
  <si>
    <t>办公辅助用房核算面积</t>
    <phoneticPr fontId="4" type="noConversion"/>
  </si>
  <si>
    <t>专项业务用房（机要涉密等）</t>
    <phoneticPr fontId="4" type="noConversion"/>
  </si>
  <si>
    <t>总数</t>
    <phoneticPr fontId="3" type="noConversion"/>
  </si>
  <si>
    <t>单位领导</t>
    <phoneticPr fontId="3" type="noConversion"/>
  </si>
  <si>
    <t>正处
（正职）</t>
    <phoneticPr fontId="3" type="noConversion"/>
  </si>
  <si>
    <t>副处
（副职）</t>
    <phoneticPr fontId="3" type="noConversion"/>
  </si>
  <si>
    <t>行政人员</t>
    <phoneticPr fontId="3" type="noConversion"/>
  </si>
  <si>
    <t>保卫处、武装部</t>
    <phoneticPr fontId="3" type="noConversion"/>
  </si>
  <si>
    <t>财务处</t>
    <phoneticPr fontId="3" type="noConversion"/>
  </si>
  <si>
    <t>档案馆</t>
    <phoneticPr fontId="3" type="noConversion"/>
  </si>
  <si>
    <t>后勤基建处</t>
    <phoneticPr fontId="3" type="noConversion"/>
  </si>
  <si>
    <t>教务处</t>
    <phoneticPr fontId="3" type="noConversion"/>
  </si>
  <si>
    <t>科技处</t>
    <phoneticPr fontId="3" type="noConversion"/>
  </si>
  <si>
    <t>离退处</t>
    <phoneticPr fontId="3" type="noConversion"/>
  </si>
  <si>
    <t>人事处</t>
    <phoneticPr fontId="3" type="noConversion"/>
  </si>
  <si>
    <t>社科处、文科中心</t>
    <phoneticPr fontId="3" type="noConversion"/>
  </si>
  <si>
    <t>审计处</t>
    <phoneticPr fontId="3" type="noConversion"/>
  </si>
  <si>
    <t>图书馆</t>
    <phoneticPr fontId="3" type="noConversion"/>
  </si>
  <si>
    <t>校工会</t>
    <phoneticPr fontId="3" type="noConversion"/>
  </si>
  <si>
    <t>校团委</t>
    <phoneticPr fontId="3" type="noConversion"/>
  </si>
  <si>
    <t>校医院</t>
    <phoneticPr fontId="3" type="noConversion"/>
  </si>
  <si>
    <t>校长办公室、发展规划办公室</t>
    <phoneticPr fontId="3" type="noConversion"/>
  </si>
  <si>
    <t>学报编辑部</t>
    <phoneticPr fontId="3" type="noConversion"/>
  </si>
  <si>
    <t>组织部</t>
    <phoneticPr fontId="3" type="noConversion"/>
  </si>
  <si>
    <t>创新创业学院</t>
    <phoneticPr fontId="3" type="noConversion"/>
  </si>
  <si>
    <t>基础教育管理与合作办公室</t>
    <phoneticPr fontId="3" type="noConversion"/>
  </si>
  <si>
    <t>纪委、监察处</t>
    <phoneticPr fontId="3" type="noConversion"/>
  </si>
  <si>
    <t>继续教育学院</t>
    <phoneticPr fontId="3" type="noConversion"/>
  </si>
  <si>
    <t>学生工作部（处）</t>
    <phoneticPr fontId="3" type="noConversion"/>
  </si>
  <si>
    <t>资产管理处</t>
    <phoneticPr fontId="3" type="noConversion"/>
  </si>
  <si>
    <t>定额面积</t>
    <phoneticPr fontId="4" type="noConversion"/>
  </si>
  <si>
    <t>使用费（元/月）</t>
    <phoneticPr fontId="4" type="noConversion"/>
  </si>
  <si>
    <t>高师培训中心</t>
    <phoneticPr fontId="3" type="noConversion"/>
  </si>
  <si>
    <t>后勤集团</t>
    <phoneticPr fontId="3" type="noConversion"/>
  </si>
  <si>
    <t>校友总会秘书处、校教育发展基金会秘书处</t>
    <phoneticPr fontId="3" type="noConversion"/>
  </si>
  <si>
    <t>宣传部、新闻中心</t>
    <phoneticPr fontId="3" type="noConversion"/>
  </si>
  <si>
    <t>研究生院</t>
    <phoneticPr fontId="3" type="noConversion"/>
  </si>
  <si>
    <t>党办、统战部、督查办、机关党委</t>
    <phoneticPr fontId="3" type="noConversion"/>
  </si>
  <si>
    <t>网信中心</t>
    <phoneticPr fontId="3" type="noConversion"/>
  </si>
  <si>
    <t>备注：根据师政人事〔2018〕18号文，2018年3月17日起，党委统战部和督查办独立设置，但党办、统战部、督查办、机关党委在2018年1月至6月期间办公用房仍为统一配置共同使用，本次公示材料合并公示。</t>
    <phoneticPr fontId="2" type="noConversion"/>
  </si>
  <si>
    <t>主校区办公用房实际面积</t>
    <phoneticPr fontId="4" type="noConversion"/>
  </si>
  <si>
    <t>其他校区办公用房实际面积</t>
    <phoneticPr fontId="4" type="noConversion"/>
  </si>
  <si>
    <t>主校区差额面积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</si>
</sst>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11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zoomScaleNormal="100" workbookViewId="0">
      <selection activeCell="L4" sqref="L4"/>
    </sheetView>
  </sheetViews>
  <sheetFormatPr defaultRowHeight="27" customHeight="1"/>
  <cols>
    <col min="1" max="1" width="18" style="7" bestFit="1" customWidth="1"/>
    <col min="2" max="3" width="5.875" style="6" bestFit="1" customWidth="1"/>
    <col min="4" max="4" width="8.875" style="6" customWidth="1"/>
    <col min="5" max="5" width="9.25" style="6" customWidth="1"/>
    <col min="6" max="8" width="5.875" style="6" customWidth="1"/>
    <col min="9" max="10" width="7.25" style="6" customWidth="1"/>
    <col min="11" max="11" width="11.875" style="6" bestFit="1" customWidth="1"/>
    <col min="12" max="12" width="11.875" style="6" customWidth="1"/>
    <col min="13" max="13" width="9.5" style="6" bestFit="1" customWidth="1"/>
    <col min="14" max="16384" width="9" style="6"/>
  </cols>
  <sheetData>
    <row r="1" spans="1:14" s="5" customFormat="1" ht="44.25" customHeight="1">
      <c r="A1" s="12" t="s">
        <v>0</v>
      </c>
      <c r="B1" s="12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 t="s">
        <v>35</v>
      </c>
    </row>
    <row r="2" spans="1:14" s="5" customFormat="1" ht="27" customHeight="1">
      <c r="A2" s="12"/>
      <c r="B2" s="12" t="s">
        <v>2</v>
      </c>
      <c r="C2" s="12"/>
      <c r="D2" s="12"/>
      <c r="E2" s="12"/>
      <c r="F2" s="12"/>
      <c r="G2" s="12" t="s">
        <v>3</v>
      </c>
      <c r="H2" s="12" t="s">
        <v>4</v>
      </c>
      <c r="I2" s="12" t="s">
        <v>5</v>
      </c>
      <c r="J2" s="12" t="s">
        <v>34</v>
      </c>
      <c r="K2" s="12" t="s">
        <v>44</v>
      </c>
      <c r="L2" s="12" t="s">
        <v>45</v>
      </c>
      <c r="M2" s="12" t="s">
        <v>46</v>
      </c>
      <c r="N2" s="14"/>
    </row>
    <row r="3" spans="1:14" s="5" customFormat="1">
      <c r="A3" s="12"/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2"/>
      <c r="H3" s="12"/>
      <c r="I3" s="12"/>
      <c r="J3" s="12"/>
      <c r="K3" s="12"/>
      <c r="L3" s="12"/>
      <c r="M3" s="12"/>
      <c r="N3" s="15"/>
    </row>
    <row r="4" spans="1:14" ht="27" customHeight="1">
      <c r="A4" s="8" t="s">
        <v>41</v>
      </c>
      <c r="B4" s="8">
        <v>7</v>
      </c>
      <c r="C4" s="8">
        <v>4</v>
      </c>
      <c r="D4" s="8">
        <v>1</v>
      </c>
      <c r="E4" s="8">
        <f>C4-D4</f>
        <v>3</v>
      </c>
      <c r="F4" s="2">
        <f>B4-C4</f>
        <v>3</v>
      </c>
      <c r="G4" s="3">
        <f>D4*18+E4*12+F4*9</f>
        <v>81</v>
      </c>
      <c r="H4" s="3">
        <f>B4*3</f>
        <v>21</v>
      </c>
      <c r="I4" s="8">
        <v>24</v>
      </c>
      <c r="J4" s="3">
        <f>G4+H4</f>
        <v>102</v>
      </c>
      <c r="K4" s="4">
        <v>64</v>
      </c>
      <c r="L4" s="4">
        <v>93</v>
      </c>
      <c r="M4" s="4">
        <f>J4-K4</f>
        <v>38</v>
      </c>
      <c r="N4" s="8">
        <f>SUMPRODUCT(TEXT(-M4-{0,0.05,0.1,0.2}*J4,"0;\0")*{0,10,10,30})</f>
        <v>0</v>
      </c>
    </row>
    <row r="5" spans="1:14" ht="27" customHeight="1">
      <c r="A5" s="8" t="s">
        <v>25</v>
      </c>
      <c r="B5" s="8">
        <v>15</v>
      </c>
      <c r="C5" s="8">
        <v>4</v>
      </c>
      <c r="D5" s="8">
        <v>1</v>
      </c>
      <c r="E5" s="8">
        <f>C5-D5</f>
        <v>3</v>
      </c>
      <c r="F5" s="2">
        <f>B5-C5</f>
        <v>11</v>
      </c>
      <c r="G5" s="3">
        <f>D5*18+E5*12+F5*9</f>
        <v>153</v>
      </c>
      <c r="H5" s="3">
        <f>B5*3</f>
        <v>45</v>
      </c>
      <c r="I5" s="8"/>
      <c r="J5" s="3">
        <f>G5+H5</f>
        <v>198</v>
      </c>
      <c r="K5" s="4">
        <v>134</v>
      </c>
      <c r="L5" s="4">
        <v>133</v>
      </c>
      <c r="M5" s="4">
        <f>J5-K5</f>
        <v>64</v>
      </c>
      <c r="N5" s="8">
        <f>SUMPRODUCT(TEXT(-M5-{0,0.05,0.1,0.2}*J5,"0;\0")*{0,10,10,30})</f>
        <v>0</v>
      </c>
    </row>
    <row r="6" spans="1:14" ht="27" customHeight="1">
      <c r="A6" s="8" t="s">
        <v>30</v>
      </c>
      <c r="B6" s="8">
        <v>7</v>
      </c>
      <c r="C6" s="8">
        <v>4</v>
      </c>
      <c r="D6" s="8">
        <v>2</v>
      </c>
      <c r="E6" s="8">
        <v>2</v>
      </c>
      <c r="F6" s="2">
        <v>3</v>
      </c>
      <c r="G6" s="3">
        <v>87</v>
      </c>
      <c r="H6" s="3">
        <v>21</v>
      </c>
      <c r="I6" s="8"/>
      <c r="J6" s="3">
        <v>108</v>
      </c>
      <c r="K6" s="4">
        <v>83</v>
      </c>
      <c r="L6" s="4">
        <v>51</v>
      </c>
      <c r="M6" s="4">
        <v>25</v>
      </c>
      <c r="N6" s="8">
        <v>0</v>
      </c>
    </row>
    <row r="7" spans="1:14" ht="27" customHeight="1">
      <c r="A7" s="8" t="s">
        <v>27</v>
      </c>
      <c r="B7" s="8">
        <v>7</v>
      </c>
      <c r="C7" s="8">
        <v>4</v>
      </c>
      <c r="D7" s="8">
        <v>2</v>
      </c>
      <c r="E7" s="8">
        <f>C7-D7</f>
        <v>2</v>
      </c>
      <c r="F7" s="2">
        <f>B7-C7</f>
        <v>3</v>
      </c>
      <c r="G7" s="3">
        <f>D7*18+E7*12+F7*9</f>
        <v>87</v>
      </c>
      <c r="H7" s="3">
        <f>B7*3</f>
        <v>21</v>
      </c>
      <c r="I7" s="8"/>
      <c r="J7" s="3">
        <f>G7+H7</f>
        <v>108</v>
      </c>
      <c r="K7" s="4">
        <v>74</v>
      </c>
      <c r="L7" s="4">
        <v>25</v>
      </c>
      <c r="M7" s="4">
        <f>J7-K7</f>
        <v>34</v>
      </c>
      <c r="N7" s="8">
        <f>SUMPRODUCT(TEXT(-M7-{0,0.05,0.1,0.2}*J7,"0;\0")*{0,10,10,30})</f>
        <v>0</v>
      </c>
    </row>
    <row r="8" spans="1:14" ht="27" customHeight="1">
      <c r="A8" s="8" t="s">
        <v>39</v>
      </c>
      <c r="B8" s="8">
        <v>11</v>
      </c>
      <c r="C8" s="8">
        <v>3</v>
      </c>
      <c r="D8" s="8">
        <v>1</v>
      </c>
      <c r="E8" s="8">
        <f>C8-D8</f>
        <v>2</v>
      </c>
      <c r="F8" s="2">
        <f>B8-C8</f>
        <v>8</v>
      </c>
      <c r="G8" s="3">
        <f>D8*18+E8*12+F8*9</f>
        <v>114</v>
      </c>
      <c r="H8" s="3">
        <f>B8*3</f>
        <v>33</v>
      </c>
      <c r="I8" s="8">
        <v>119</v>
      </c>
      <c r="J8" s="3">
        <f>G8+H8</f>
        <v>147</v>
      </c>
      <c r="K8" s="9">
        <v>78</v>
      </c>
      <c r="L8" s="9">
        <v>51</v>
      </c>
      <c r="M8" s="9">
        <f>J8-K8</f>
        <v>69</v>
      </c>
      <c r="N8" s="8">
        <f>SUMPRODUCT(TEXT(-M8-{0,0.05,0.1,0.2}*J8,"0;\0")*{0,10,10,30})</f>
        <v>0</v>
      </c>
    </row>
    <row r="9" spans="1:14" ht="27" customHeight="1">
      <c r="A9" s="8" t="s">
        <v>32</v>
      </c>
      <c r="B9" s="8">
        <v>18</v>
      </c>
      <c r="C9" s="8">
        <v>4</v>
      </c>
      <c r="D9" s="8">
        <v>1</v>
      </c>
      <c r="E9" s="8">
        <f t="shared" ref="E9" si="0">C9-D9</f>
        <v>3</v>
      </c>
      <c r="F9" s="2">
        <f t="shared" ref="F9" si="1">B9-C9</f>
        <v>14</v>
      </c>
      <c r="G9" s="3">
        <f t="shared" ref="G9" si="2">D9*18+E9*12+F9*9</f>
        <v>180</v>
      </c>
      <c r="H9" s="3">
        <f t="shared" ref="H9" si="3">B9*3</f>
        <v>54</v>
      </c>
      <c r="I9" s="8"/>
      <c r="J9" s="3">
        <f t="shared" ref="J9" si="4">G9+H9</f>
        <v>234</v>
      </c>
      <c r="K9" s="4">
        <v>181</v>
      </c>
      <c r="L9" s="4">
        <v>51</v>
      </c>
      <c r="M9" s="4">
        <f t="shared" ref="M9" si="5">J9-K9</f>
        <v>53</v>
      </c>
      <c r="N9" s="8">
        <f>SUMPRODUCT(TEXT(-M9-{0,0.05,0.1,0.2}*J9,"0;\0")*{0,10,10,30})</f>
        <v>0</v>
      </c>
    </row>
    <row r="10" spans="1:14" ht="27" customHeight="1">
      <c r="A10" s="8" t="s">
        <v>22</v>
      </c>
      <c r="B10" s="8">
        <v>15</v>
      </c>
      <c r="C10" s="8">
        <v>5</v>
      </c>
      <c r="D10" s="8">
        <v>1</v>
      </c>
      <c r="E10" s="8">
        <f>C10-D10</f>
        <v>4</v>
      </c>
      <c r="F10" s="2">
        <f>B10-C10</f>
        <v>10</v>
      </c>
      <c r="G10" s="3">
        <f>D10*18+E10*12+F10*9</f>
        <v>156</v>
      </c>
      <c r="H10" s="3">
        <f>B10*3</f>
        <v>45</v>
      </c>
      <c r="I10" s="8"/>
      <c r="J10" s="3">
        <f>G10+H10</f>
        <v>201</v>
      </c>
      <c r="K10" s="4">
        <v>204</v>
      </c>
      <c r="L10" s="4">
        <v>0</v>
      </c>
      <c r="M10" s="4">
        <f>J10-K10</f>
        <v>-3</v>
      </c>
      <c r="N10" s="8">
        <f>SUMPRODUCT(TEXT(-M10-{0,0.05,0.1,0.2}*J10,"0;\0")*{0,10,10,30})</f>
        <v>0</v>
      </c>
    </row>
    <row r="11" spans="1:14" ht="27" customHeight="1">
      <c r="A11" s="8" t="s">
        <v>23</v>
      </c>
      <c r="B11" s="8">
        <v>8</v>
      </c>
      <c r="C11" s="8">
        <v>3</v>
      </c>
      <c r="D11" s="8">
        <v>1</v>
      </c>
      <c r="E11" s="8">
        <f t="shared" ref="E11" si="6">C11-D11</f>
        <v>2</v>
      </c>
      <c r="F11" s="2">
        <f t="shared" ref="F11" si="7">B11-C11</f>
        <v>5</v>
      </c>
      <c r="G11" s="3">
        <f t="shared" ref="G11" si="8">D11*18+E11*12+F11*9</f>
        <v>87</v>
      </c>
      <c r="H11" s="3">
        <f t="shared" ref="H11" si="9">B11*3</f>
        <v>24</v>
      </c>
      <c r="I11" s="8"/>
      <c r="J11" s="3">
        <f t="shared" ref="J11" si="10">G11+H11</f>
        <v>111</v>
      </c>
      <c r="K11" s="4">
        <v>89.4</v>
      </c>
      <c r="L11" s="4">
        <v>26</v>
      </c>
      <c r="M11" s="4">
        <f t="shared" ref="M11" si="11">J11-K11</f>
        <v>21.599999999999994</v>
      </c>
      <c r="N11" s="8">
        <f>SUMPRODUCT(TEXT(-M11-{0,0.05,0.1,0.2}*J11,"0;\0")*{0,10,10,30})</f>
        <v>0</v>
      </c>
    </row>
    <row r="12" spans="1:14" ht="27" customHeight="1">
      <c r="A12" s="8" t="s">
        <v>15</v>
      </c>
      <c r="B12" s="8">
        <v>33</v>
      </c>
      <c r="C12" s="8">
        <v>6</v>
      </c>
      <c r="D12" s="8">
        <v>2</v>
      </c>
      <c r="E12" s="8">
        <f>C12-D12</f>
        <v>4</v>
      </c>
      <c r="F12" s="2">
        <f>B12-C12</f>
        <v>27</v>
      </c>
      <c r="G12" s="3">
        <f>D12*18+E12*12+F12*9</f>
        <v>327</v>
      </c>
      <c r="H12" s="3">
        <f>B12*3</f>
        <v>99</v>
      </c>
      <c r="I12" s="8">
        <v>1056</v>
      </c>
      <c r="J12" s="3">
        <f>G12+H12</f>
        <v>426</v>
      </c>
      <c r="K12" s="4">
        <v>431</v>
      </c>
      <c r="L12" s="4">
        <v>114</v>
      </c>
      <c r="M12" s="4">
        <f>J12-K12</f>
        <v>-5</v>
      </c>
      <c r="N12" s="8">
        <f>SUMPRODUCT(TEXT(-M12-{0,0.05,0.1,0.2}*J12,"0;\0")*{0,10,10,30})</f>
        <v>0</v>
      </c>
    </row>
    <row r="13" spans="1:14" ht="27" customHeight="1">
      <c r="A13" s="8" t="s">
        <v>16</v>
      </c>
      <c r="B13" s="8">
        <v>11</v>
      </c>
      <c r="C13" s="8">
        <v>3</v>
      </c>
      <c r="D13" s="8">
        <v>1</v>
      </c>
      <c r="E13" s="8">
        <f>C13-D13</f>
        <v>2</v>
      </c>
      <c r="F13" s="2">
        <f>B13-C13</f>
        <v>8</v>
      </c>
      <c r="G13" s="3">
        <f>D13*18+E13*12+F13*9</f>
        <v>114</v>
      </c>
      <c r="H13" s="3">
        <f>B13*3</f>
        <v>33</v>
      </c>
      <c r="I13" s="8"/>
      <c r="J13" s="3">
        <f>G13+H13</f>
        <v>147</v>
      </c>
      <c r="K13" s="4">
        <v>146</v>
      </c>
      <c r="L13" s="4">
        <v>18</v>
      </c>
      <c r="M13" s="4">
        <f>J13-K13</f>
        <v>1</v>
      </c>
      <c r="N13" s="8">
        <f>SUMPRODUCT(TEXT(-M13-{0,0.05,0.1,0.2}*J13,"0;\0")*{0,10,10,30})</f>
        <v>0</v>
      </c>
    </row>
    <row r="14" spans="1:14" ht="27" customHeight="1">
      <c r="A14" s="8" t="s">
        <v>19</v>
      </c>
      <c r="B14" s="8">
        <v>10</v>
      </c>
      <c r="C14" s="8">
        <v>3</v>
      </c>
      <c r="D14" s="8">
        <v>1</v>
      </c>
      <c r="E14" s="8">
        <f t="shared" ref="E14" si="12">C14-D14</f>
        <v>2</v>
      </c>
      <c r="F14" s="2">
        <f t="shared" ref="F14" si="13">B14-C14</f>
        <v>7</v>
      </c>
      <c r="G14" s="3">
        <f t="shared" ref="G14" si="14">D14*18+E14*12+F14*9</f>
        <v>105</v>
      </c>
      <c r="H14" s="3">
        <f t="shared" ref="H14" si="15">B14*3</f>
        <v>30</v>
      </c>
      <c r="I14" s="8"/>
      <c r="J14" s="3">
        <f t="shared" ref="J14" si="16">G14+H14</f>
        <v>135</v>
      </c>
      <c r="K14" s="4">
        <v>140</v>
      </c>
      <c r="L14" s="4">
        <v>0</v>
      </c>
      <c r="M14" s="4">
        <f t="shared" ref="M14" si="17">J14-K14</f>
        <v>-5</v>
      </c>
      <c r="N14" s="8">
        <f>SUMPRODUCT(TEXT(-M14-{0,0.05,0.1,0.2}*J14,"0;\0")*{0,10,10,30})</f>
        <v>0</v>
      </c>
    </row>
    <row r="15" spans="1:14" ht="27" customHeight="1">
      <c r="A15" s="8" t="s">
        <v>18</v>
      </c>
      <c r="B15" s="8">
        <v>14</v>
      </c>
      <c r="C15" s="8">
        <v>4</v>
      </c>
      <c r="D15" s="8">
        <v>1</v>
      </c>
      <c r="E15" s="8">
        <f t="shared" ref="E15:E21" si="18">C15-D15</f>
        <v>3</v>
      </c>
      <c r="F15" s="2">
        <f>B15-C15</f>
        <v>10</v>
      </c>
      <c r="G15" s="3">
        <f>D15*18+E15*12+F15*9</f>
        <v>144</v>
      </c>
      <c r="H15" s="3">
        <f t="shared" ref="H15:H22" si="19">B15*3</f>
        <v>42</v>
      </c>
      <c r="I15" s="8"/>
      <c r="J15" s="3">
        <f>G15+H15</f>
        <v>186</v>
      </c>
      <c r="K15" s="4">
        <v>136</v>
      </c>
      <c r="L15" s="4">
        <v>18</v>
      </c>
      <c r="M15" s="4">
        <f>J15-K15</f>
        <v>50</v>
      </c>
      <c r="N15" s="8">
        <f>SUMPRODUCT(TEXT(-M15-{0,0.05,0.1,0.2}*J15,"0;\0")*{0,10,10,30})</f>
        <v>0</v>
      </c>
    </row>
    <row r="16" spans="1:14" ht="27" customHeight="1">
      <c r="A16" s="8" t="s">
        <v>12</v>
      </c>
      <c r="B16" s="8">
        <v>25</v>
      </c>
      <c r="C16" s="8">
        <v>3</v>
      </c>
      <c r="D16" s="8">
        <v>1</v>
      </c>
      <c r="E16" s="8">
        <f t="shared" si="18"/>
        <v>2</v>
      </c>
      <c r="F16" s="2">
        <f>B16-C16</f>
        <v>22</v>
      </c>
      <c r="G16" s="3">
        <f>D16*18+E16*12+F16*9</f>
        <v>240</v>
      </c>
      <c r="H16" s="3">
        <f t="shared" si="19"/>
        <v>75</v>
      </c>
      <c r="I16" s="8"/>
      <c r="J16" s="3">
        <f>G16+H16</f>
        <v>315</v>
      </c>
      <c r="K16" s="4">
        <v>126</v>
      </c>
      <c r="L16" s="4">
        <v>77</v>
      </c>
      <c r="M16" s="4">
        <f>J16-K16</f>
        <v>189</v>
      </c>
      <c r="N16" s="8">
        <f>SUMPRODUCT(TEXT(-M16-{0,0.05,0.1,0.2}*J16,"0;\0")*{0,10,10,30})</f>
        <v>0</v>
      </c>
    </row>
    <row r="17" spans="1:14" ht="27" customHeight="1">
      <c r="A17" s="8" t="s">
        <v>20</v>
      </c>
      <c r="B17" s="8">
        <v>8</v>
      </c>
      <c r="C17" s="8">
        <v>3</v>
      </c>
      <c r="D17" s="8">
        <v>1</v>
      </c>
      <c r="E17" s="8">
        <f t="shared" si="18"/>
        <v>2</v>
      </c>
      <c r="F17" s="2">
        <f>B17-C17</f>
        <v>5</v>
      </c>
      <c r="G17" s="3">
        <f>D17*18+E17*12+F17*9</f>
        <v>87</v>
      </c>
      <c r="H17" s="3">
        <f t="shared" si="19"/>
        <v>24</v>
      </c>
      <c r="I17" s="8"/>
      <c r="J17" s="3">
        <f>G17+H17</f>
        <v>111</v>
      </c>
      <c r="K17" s="4">
        <v>94</v>
      </c>
      <c r="L17" s="4">
        <v>87</v>
      </c>
      <c r="M17" s="4">
        <f>J17-K17</f>
        <v>17</v>
      </c>
      <c r="N17" s="8">
        <f>SUMPRODUCT(TEXT(-M17-{0,0.05,0.1,0.2}*J17,"0;\0")*{0,10,10,30})</f>
        <v>0</v>
      </c>
    </row>
    <row r="18" spans="1:14" ht="27" customHeight="1">
      <c r="A18" s="8" t="s">
        <v>40</v>
      </c>
      <c r="B18" s="8">
        <v>11</v>
      </c>
      <c r="C18" s="8">
        <v>4</v>
      </c>
      <c r="D18" s="8">
        <v>1</v>
      </c>
      <c r="E18" s="8">
        <f t="shared" si="18"/>
        <v>3</v>
      </c>
      <c r="F18" s="2">
        <f>B18-C18</f>
        <v>7</v>
      </c>
      <c r="G18" s="3">
        <f>D18*18+E18*12+F18*9</f>
        <v>117</v>
      </c>
      <c r="H18" s="3">
        <f t="shared" si="19"/>
        <v>33</v>
      </c>
      <c r="I18" s="8">
        <v>55</v>
      </c>
      <c r="J18" s="3">
        <f>G18+H18</f>
        <v>150</v>
      </c>
      <c r="K18" s="4">
        <v>133</v>
      </c>
      <c r="L18" s="4">
        <v>65</v>
      </c>
      <c r="M18" s="4">
        <f>J18-K18</f>
        <v>17</v>
      </c>
      <c r="N18" s="8">
        <f>SUMPRODUCT(TEXT(-M18-{0,0.05,0.1,0.2}*J18,"0;\0")*{0,10,10,30})</f>
        <v>0</v>
      </c>
    </row>
    <row r="19" spans="1:14" ht="27" customHeight="1">
      <c r="A19" s="8" t="s">
        <v>11</v>
      </c>
      <c r="B19" s="8">
        <v>20</v>
      </c>
      <c r="C19" s="8">
        <v>4</v>
      </c>
      <c r="D19" s="8">
        <v>1</v>
      </c>
      <c r="E19" s="8">
        <f t="shared" si="18"/>
        <v>3</v>
      </c>
      <c r="F19" s="2">
        <f t="shared" ref="F19:F33" si="20">B19-C19</f>
        <v>16</v>
      </c>
      <c r="G19" s="3">
        <f t="shared" ref="G19:G33" si="21">D19*18+E19*12+F19*9</f>
        <v>198</v>
      </c>
      <c r="H19" s="3">
        <f t="shared" si="19"/>
        <v>60</v>
      </c>
      <c r="I19" s="8"/>
      <c r="J19" s="3">
        <f t="shared" ref="J19:J33" si="22">G19+H19</f>
        <v>258</v>
      </c>
      <c r="K19" s="4">
        <v>162</v>
      </c>
      <c r="L19" s="4">
        <v>157</v>
      </c>
      <c r="M19" s="4">
        <f t="shared" ref="M19:M31" si="23">J19-K19</f>
        <v>96</v>
      </c>
      <c r="N19" s="8">
        <f>SUMPRODUCT(TEXT(-M19-{0,0.05,0.1,0.2}*J19,"0;\0")*{0,10,10,30})</f>
        <v>0</v>
      </c>
    </row>
    <row r="20" spans="1:14" ht="27" customHeight="1">
      <c r="A20" s="8" t="s">
        <v>33</v>
      </c>
      <c r="B20" s="8">
        <v>17</v>
      </c>
      <c r="C20" s="8">
        <v>5</v>
      </c>
      <c r="D20" s="8">
        <v>2</v>
      </c>
      <c r="E20" s="8">
        <f t="shared" si="18"/>
        <v>3</v>
      </c>
      <c r="F20" s="2">
        <f t="shared" ref="F20:F28" si="24">B20-C20</f>
        <v>12</v>
      </c>
      <c r="G20" s="3">
        <f t="shared" ref="G20:G28" si="25">D20*18+E20*12+F20*9</f>
        <v>180</v>
      </c>
      <c r="H20" s="3">
        <f t="shared" si="19"/>
        <v>51</v>
      </c>
      <c r="I20" s="8"/>
      <c r="J20" s="3">
        <f t="shared" ref="J20:J28" si="26">G20+H20</f>
        <v>231</v>
      </c>
      <c r="K20" s="4">
        <v>169</v>
      </c>
      <c r="L20" s="4">
        <v>25</v>
      </c>
      <c r="M20" s="4">
        <f t="shared" ref="M20:M28" si="27">J20-K20</f>
        <v>62</v>
      </c>
      <c r="N20" s="8">
        <f>SUMPRODUCT(TEXT(-M20-{0,0.05,0.1,0.2}*J20,"0;\0")*{0,10,10,30})</f>
        <v>0</v>
      </c>
    </row>
    <row r="21" spans="1:14" ht="27" customHeight="1">
      <c r="A21" s="8" t="s">
        <v>17</v>
      </c>
      <c r="B21" s="8">
        <v>11</v>
      </c>
      <c r="C21" s="8">
        <v>4</v>
      </c>
      <c r="D21" s="8">
        <v>2</v>
      </c>
      <c r="E21" s="8">
        <f t="shared" si="18"/>
        <v>2</v>
      </c>
      <c r="F21" s="2">
        <f t="shared" si="24"/>
        <v>7</v>
      </c>
      <c r="G21" s="3">
        <f t="shared" si="25"/>
        <v>123</v>
      </c>
      <c r="H21" s="3">
        <f t="shared" si="19"/>
        <v>33</v>
      </c>
      <c r="I21" s="8"/>
      <c r="J21" s="3">
        <f t="shared" si="26"/>
        <v>156</v>
      </c>
      <c r="K21" s="4">
        <v>112</v>
      </c>
      <c r="L21" s="4">
        <v>57</v>
      </c>
      <c r="M21" s="4">
        <f t="shared" si="27"/>
        <v>44</v>
      </c>
      <c r="N21" s="8">
        <f>SUMPRODUCT(TEXT(-M21-{0,0.05,0.1,0.2}*J21,"0;\0")*{0,10,10,30})</f>
        <v>0</v>
      </c>
    </row>
    <row r="22" spans="1:14" ht="27" customHeight="1">
      <c r="A22" s="8" t="s">
        <v>14</v>
      </c>
      <c r="B22" s="8">
        <v>26</v>
      </c>
      <c r="C22" s="8">
        <v>6</v>
      </c>
      <c r="D22" s="8">
        <v>1</v>
      </c>
      <c r="E22" s="8">
        <v>5</v>
      </c>
      <c r="F22" s="2">
        <f t="shared" si="24"/>
        <v>20</v>
      </c>
      <c r="G22" s="3">
        <f t="shared" si="25"/>
        <v>258</v>
      </c>
      <c r="H22" s="3">
        <f t="shared" si="19"/>
        <v>78</v>
      </c>
      <c r="I22" s="8"/>
      <c r="J22" s="3">
        <f t="shared" si="26"/>
        <v>336</v>
      </c>
      <c r="K22" s="4">
        <v>265</v>
      </c>
      <c r="L22" s="4">
        <v>264</v>
      </c>
      <c r="M22" s="4">
        <f t="shared" si="27"/>
        <v>71</v>
      </c>
      <c r="N22" s="8">
        <f>SUMPRODUCT(TEXT(-M22-{0,0.05,0.1,0.2}*J22,"0;\0")*{0,10,10,30})</f>
        <v>0</v>
      </c>
    </row>
    <row r="23" spans="1:14" ht="27" customHeight="1">
      <c r="A23" s="8" t="s">
        <v>38</v>
      </c>
      <c r="B23" s="8">
        <v>5</v>
      </c>
      <c r="C23" s="8">
        <v>2</v>
      </c>
      <c r="D23" s="8">
        <v>1</v>
      </c>
      <c r="E23" s="8">
        <f>C23-D23</f>
        <v>1</v>
      </c>
      <c r="F23" s="2">
        <f>B23-C23</f>
        <v>3</v>
      </c>
      <c r="G23" s="3">
        <f>D23*18+E23*12+F23*9</f>
        <v>57</v>
      </c>
      <c r="H23" s="3">
        <f>B23*3</f>
        <v>15</v>
      </c>
      <c r="I23" s="8"/>
      <c r="J23" s="3">
        <f>G23+H23</f>
        <v>72</v>
      </c>
      <c r="K23" s="9">
        <v>69</v>
      </c>
      <c r="L23" s="9">
        <v>0</v>
      </c>
      <c r="M23" s="9">
        <f>J23-K23</f>
        <v>3</v>
      </c>
      <c r="N23" s="8">
        <f>SUMPRODUCT(TEXT(-M23-{0,0.05,0.1,0.2}*J23,"0;\0")*{0,10,10,30})</f>
        <v>0</v>
      </c>
    </row>
    <row r="24" spans="1:14" ht="27" customHeight="1">
      <c r="A24" s="8" t="s">
        <v>29</v>
      </c>
      <c r="B24" s="8">
        <v>2</v>
      </c>
      <c r="C24" s="8">
        <v>1</v>
      </c>
      <c r="D24" s="8">
        <v>0</v>
      </c>
      <c r="E24" s="8">
        <v>1</v>
      </c>
      <c r="F24" s="2">
        <f t="shared" si="24"/>
        <v>1</v>
      </c>
      <c r="G24" s="3">
        <f t="shared" si="25"/>
        <v>21</v>
      </c>
      <c r="H24" s="3">
        <v>18</v>
      </c>
      <c r="I24" s="8"/>
      <c r="J24" s="3">
        <f t="shared" si="26"/>
        <v>39</v>
      </c>
      <c r="K24" s="4">
        <v>36</v>
      </c>
      <c r="L24" s="4">
        <v>0</v>
      </c>
      <c r="M24" s="4">
        <f t="shared" si="27"/>
        <v>3</v>
      </c>
      <c r="N24" s="8">
        <f>SUMPRODUCT(TEXT(-M24-{0,0.05,0.1,0.2}*J24,"0;\0")*{0,10,10,30})</f>
        <v>0</v>
      </c>
    </row>
    <row r="25" spans="1:14" ht="27" customHeight="1">
      <c r="A25" s="8" t="s">
        <v>21</v>
      </c>
      <c r="B25" s="8">
        <v>10</v>
      </c>
      <c r="C25" s="8">
        <v>5</v>
      </c>
      <c r="D25" s="8">
        <v>2</v>
      </c>
      <c r="E25" s="8">
        <f>C25-D25</f>
        <v>3</v>
      </c>
      <c r="F25" s="2">
        <f t="shared" si="24"/>
        <v>5</v>
      </c>
      <c r="G25" s="3">
        <f t="shared" si="25"/>
        <v>117</v>
      </c>
      <c r="H25" s="3">
        <f>B25*3</f>
        <v>30</v>
      </c>
      <c r="I25" s="8"/>
      <c r="J25" s="3">
        <f t="shared" si="26"/>
        <v>147</v>
      </c>
      <c r="K25" s="4">
        <v>115</v>
      </c>
      <c r="L25" s="4">
        <v>60</v>
      </c>
      <c r="M25" s="4">
        <f t="shared" si="27"/>
        <v>32</v>
      </c>
      <c r="N25" s="8">
        <f>SUMPRODUCT(TEXT(-M25-{0,0.05,0.1,0.2}*J25,"0;\0")*{0,10,10,30})</f>
        <v>0</v>
      </c>
    </row>
    <row r="26" spans="1:14" ht="27" customHeight="1">
      <c r="A26" s="8" t="s">
        <v>42</v>
      </c>
      <c r="B26" s="8">
        <v>5</v>
      </c>
      <c r="C26" s="8">
        <v>3</v>
      </c>
      <c r="D26" s="8">
        <v>1</v>
      </c>
      <c r="E26" s="8">
        <f>C26-D26</f>
        <v>2</v>
      </c>
      <c r="F26" s="2">
        <f t="shared" si="24"/>
        <v>2</v>
      </c>
      <c r="G26" s="3">
        <f t="shared" si="25"/>
        <v>60</v>
      </c>
      <c r="H26" s="3">
        <f>B26*3</f>
        <v>15</v>
      </c>
      <c r="I26" s="8"/>
      <c r="J26" s="3">
        <f t="shared" si="26"/>
        <v>75</v>
      </c>
      <c r="K26" s="4">
        <v>54</v>
      </c>
      <c r="L26" s="4">
        <v>0</v>
      </c>
      <c r="M26" s="4">
        <f t="shared" si="27"/>
        <v>21</v>
      </c>
      <c r="N26" s="8">
        <f>SUMPRODUCT(TEXT(-M26-{0,0.05,0.1,0.2}*J26,"0;\0")*{0,10,10,30})</f>
        <v>0</v>
      </c>
    </row>
    <row r="27" spans="1:14" ht="27" customHeight="1">
      <c r="A27" s="8" t="s">
        <v>26</v>
      </c>
      <c r="B27" s="8">
        <v>11</v>
      </c>
      <c r="C27" s="8">
        <v>1</v>
      </c>
      <c r="D27" s="8">
        <v>0</v>
      </c>
      <c r="E27" s="8">
        <v>1</v>
      </c>
      <c r="F27" s="2">
        <f t="shared" si="24"/>
        <v>10</v>
      </c>
      <c r="G27" s="3">
        <f t="shared" si="25"/>
        <v>102</v>
      </c>
      <c r="H27" s="3">
        <f>B27*3</f>
        <v>33</v>
      </c>
      <c r="I27" s="8"/>
      <c r="J27" s="3">
        <f t="shared" si="26"/>
        <v>135</v>
      </c>
      <c r="K27" s="4">
        <v>130</v>
      </c>
      <c r="L27" s="4">
        <v>0</v>
      </c>
      <c r="M27" s="4">
        <f t="shared" si="27"/>
        <v>5</v>
      </c>
      <c r="N27" s="8">
        <f>SUMPRODUCT(TEXT(-M27-{0,0.05,0.1,0.2}*J27,"0;\0")*{0,10,10,30})</f>
        <v>0</v>
      </c>
    </row>
    <row r="28" spans="1:14" ht="27" customHeight="1">
      <c r="A28" s="8" t="s">
        <v>13</v>
      </c>
      <c r="B28" s="8">
        <v>2</v>
      </c>
      <c r="C28" s="8">
        <v>1</v>
      </c>
      <c r="D28" s="8">
        <v>0</v>
      </c>
      <c r="E28" s="8">
        <v>1</v>
      </c>
      <c r="F28" s="2">
        <f t="shared" si="24"/>
        <v>1</v>
      </c>
      <c r="G28" s="3">
        <f t="shared" si="25"/>
        <v>21</v>
      </c>
      <c r="H28" s="3">
        <v>18</v>
      </c>
      <c r="I28" s="8"/>
      <c r="J28" s="3">
        <f t="shared" si="26"/>
        <v>39</v>
      </c>
      <c r="K28" s="4">
        <v>41</v>
      </c>
      <c r="L28" s="4">
        <v>0</v>
      </c>
      <c r="M28" s="4">
        <f t="shared" si="27"/>
        <v>-2</v>
      </c>
      <c r="N28" s="8">
        <f>SUMPRODUCT(TEXT(-M28-{0,0.05,0.1,0.2}*J28,"0;\0")*{0,10,10,30})</f>
        <v>0</v>
      </c>
    </row>
    <row r="29" spans="1:14" ht="27" customHeight="1">
      <c r="A29" s="8" t="s">
        <v>36</v>
      </c>
      <c r="B29" s="8">
        <v>7</v>
      </c>
      <c r="C29" s="8">
        <v>2</v>
      </c>
      <c r="D29" s="8">
        <v>1</v>
      </c>
      <c r="E29" s="8">
        <f>C29-D29</f>
        <v>1</v>
      </c>
      <c r="F29" s="2">
        <f>B29-C29</f>
        <v>5</v>
      </c>
      <c r="G29" s="3">
        <f>D29*18+E29*12+F29*9</f>
        <v>75</v>
      </c>
      <c r="H29" s="3">
        <f>B29*3</f>
        <v>21</v>
      </c>
      <c r="I29" s="8">
        <v>33</v>
      </c>
      <c r="J29" s="3">
        <f>G29+H29</f>
        <v>96</v>
      </c>
      <c r="K29" s="9">
        <v>100</v>
      </c>
      <c r="L29" s="9">
        <v>0</v>
      </c>
      <c r="M29" s="9">
        <f>J29-K29</f>
        <v>-4</v>
      </c>
      <c r="N29" s="8">
        <f>SUMPRODUCT(TEXT(-M29-{0,0.05,0.1,0.2}*J29,"0;\0")*{0,10,10,30})</f>
        <v>0</v>
      </c>
    </row>
    <row r="30" spans="1:14" ht="27" customHeight="1">
      <c r="A30" s="8" t="s">
        <v>31</v>
      </c>
      <c r="B30" s="8">
        <v>29</v>
      </c>
      <c r="C30" s="8">
        <v>4</v>
      </c>
      <c r="D30" s="8">
        <v>1</v>
      </c>
      <c r="E30" s="8">
        <v>3</v>
      </c>
      <c r="F30" s="2">
        <v>25</v>
      </c>
      <c r="G30" s="3">
        <v>279</v>
      </c>
      <c r="H30" s="3">
        <v>87</v>
      </c>
      <c r="I30" s="8"/>
      <c r="J30" s="3">
        <v>366</v>
      </c>
      <c r="K30" s="4">
        <v>292</v>
      </c>
      <c r="L30" s="4">
        <v>0</v>
      </c>
      <c r="M30" s="4">
        <v>74</v>
      </c>
      <c r="N30" s="8">
        <v>0</v>
      </c>
    </row>
    <row r="31" spans="1:14" ht="27" customHeight="1">
      <c r="A31" s="8" t="s">
        <v>28</v>
      </c>
      <c r="B31" s="8">
        <v>5</v>
      </c>
      <c r="C31" s="8">
        <v>2</v>
      </c>
      <c r="D31" s="8">
        <v>1</v>
      </c>
      <c r="E31" s="8">
        <f>C31-D31</f>
        <v>1</v>
      </c>
      <c r="F31" s="2">
        <f t="shared" si="20"/>
        <v>3</v>
      </c>
      <c r="G31" s="3">
        <f t="shared" si="21"/>
        <v>57</v>
      </c>
      <c r="H31" s="3">
        <f t="shared" ref="H31:H33" si="28">B31*3</f>
        <v>15</v>
      </c>
      <c r="I31" s="8"/>
      <c r="J31" s="3">
        <f t="shared" si="22"/>
        <v>72</v>
      </c>
      <c r="K31" s="4">
        <v>54</v>
      </c>
      <c r="L31" s="4">
        <v>0</v>
      </c>
      <c r="M31" s="4">
        <f t="shared" si="23"/>
        <v>18</v>
      </c>
      <c r="N31" s="8">
        <f>SUMPRODUCT(TEXT(-M31-{0,0.05,0.1,0.2}*J31,"0;\0")*{0,10,10,30})</f>
        <v>0</v>
      </c>
    </row>
    <row r="32" spans="1:14" ht="27" customHeight="1">
      <c r="A32" s="8" t="s">
        <v>24</v>
      </c>
      <c r="B32" s="8">
        <v>6</v>
      </c>
      <c r="C32" s="8">
        <v>1</v>
      </c>
      <c r="D32" s="8">
        <v>0</v>
      </c>
      <c r="E32" s="8">
        <v>1</v>
      </c>
      <c r="F32" s="2">
        <f>B32-C32</f>
        <v>5</v>
      </c>
      <c r="G32" s="3">
        <f>D32*18+E32*12+F32*9</f>
        <v>57</v>
      </c>
      <c r="H32" s="3">
        <f t="shared" si="28"/>
        <v>18</v>
      </c>
      <c r="I32" s="8"/>
      <c r="J32" s="3">
        <f>G32+H32</f>
        <v>75</v>
      </c>
      <c r="K32" s="4">
        <v>75</v>
      </c>
      <c r="L32" s="4">
        <v>0</v>
      </c>
      <c r="M32" s="4">
        <f>J32-K32</f>
        <v>0</v>
      </c>
      <c r="N32" s="8">
        <f>SUMPRODUCT(TEXT(-M32-{0,0.05,0.1,0.2}*J32,"0;\0")*{0,10,10,30})</f>
        <v>0</v>
      </c>
    </row>
    <row r="33" spans="1:14" ht="27" customHeight="1">
      <c r="A33" s="8" t="s">
        <v>37</v>
      </c>
      <c r="B33" s="8">
        <v>161</v>
      </c>
      <c r="C33" s="8">
        <v>5</v>
      </c>
      <c r="D33" s="8">
        <v>2</v>
      </c>
      <c r="E33" s="8">
        <f>C33-D33</f>
        <v>3</v>
      </c>
      <c r="F33" s="2">
        <f t="shared" si="20"/>
        <v>156</v>
      </c>
      <c r="G33" s="3">
        <f t="shared" si="21"/>
        <v>1476</v>
      </c>
      <c r="H33" s="3">
        <f t="shared" si="28"/>
        <v>483</v>
      </c>
      <c r="I33" s="8"/>
      <c r="J33" s="3">
        <f t="shared" si="22"/>
        <v>1959</v>
      </c>
      <c r="K33" s="9">
        <v>1057</v>
      </c>
      <c r="L33" s="9">
        <v>583</v>
      </c>
      <c r="M33" s="9">
        <f>J33-K33-L33</f>
        <v>319</v>
      </c>
      <c r="N33" s="8">
        <f>SUMPRODUCT(TEXT(-M33-{0,0.05,0.1,0.2}*J33,"0;\0")*{0,10,10,30})</f>
        <v>0</v>
      </c>
    </row>
    <row r="34" spans="1:14" ht="35.25" customHeight="1">
      <c r="A34" s="10" t="s">
        <v>43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</sheetData>
  <mergeCells count="12">
    <mergeCell ref="A34:N34"/>
    <mergeCell ref="A1:A3"/>
    <mergeCell ref="B1:M1"/>
    <mergeCell ref="N1:N3"/>
    <mergeCell ref="B2:F2"/>
    <mergeCell ref="G2:G3"/>
    <mergeCell ref="H2:H3"/>
    <mergeCell ref="I2:I3"/>
    <mergeCell ref="J2:J3"/>
    <mergeCell ref="K2:K3"/>
    <mergeCell ref="L2:L3"/>
    <mergeCell ref="M2:M3"/>
  </mergeCells>
  <phoneticPr fontId="2" type="noConversion"/>
  <pageMargins left="0.7" right="0.7" top="0.75" bottom="0.75" header="0.3" footer="0.3"/>
  <pageSetup paperSize="9" orientation="portrait" horizontalDpi="200" verticalDpi="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2018-06-13T01:08:42Z</dcterms:created>
  <dcterms:modified xsi:type="dcterms:W3CDTF">2018-12-19T09:43:08Z</dcterms:modified>
</cp:coreProperties>
</file>