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20355" windowHeight="7545"/>
  </bookViews>
  <sheets>
    <sheet name="行政用房" sheetId="1" r:id="rId1"/>
    <sheet name="综合用房" sheetId="2" r:id="rId2"/>
    <sheet name="科研用房" sheetId="3" r:id="rId3"/>
  </sheets>
  <calcPr calcId="125725"/>
</workbook>
</file>

<file path=xl/calcChain.xml><?xml version="1.0" encoding="utf-8"?>
<calcChain xmlns="http://schemas.openxmlformats.org/spreadsheetml/2006/main">
  <c r="M1392" i="3"/>
  <c r="F21" i="2"/>
  <c r="E21"/>
  <c r="E21" i="1"/>
  <c r="F21" s="1"/>
  <c r="B21"/>
  <c r="G21" i="2" l="1"/>
  <c r="I21" s="1"/>
  <c r="J21" s="1"/>
  <c r="G21" i="1"/>
  <c r="I21" s="1"/>
  <c r="L21" s="1"/>
  <c r="M21" l="1"/>
  <c r="K1507" i="3"/>
  <c r="L1507" s="1"/>
  <c r="M1507" s="1"/>
  <c r="K1506"/>
  <c r="L1506" s="1"/>
  <c r="M1506" s="1"/>
  <c r="K1505"/>
  <c r="L1505" s="1"/>
  <c r="M1505" s="1"/>
  <c r="K1503"/>
  <c r="L1503" s="1"/>
  <c r="M1503" s="1"/>
  <c r="K1501"/>
  <c r="L1501" s="1"/>
  <c r="M1501" s="1"/>
  <c r="K1498"/>
  <c r="L1498" s="1"/>
  <c r="M1498" s="1"/>
  <c r="K1495"/>
  <c r="L1495" s="1"/>
  <c r="M1495" s="1"/>
  <c r="K1493"/>
  <c r="L1493" s="1"/>
  <c r="M1493" s="1"/>
  <c r="K1491"/>
  <c r="L1491" s="1"/>
  <c r="M1491" s="1"/>
  <c r="K1488"/>
  <c r="L1488" s="1"/>
  <c r="M1488" s="1"/>
  <c r="K1487"/>
  <c r="L1487" s="1"/>
  <c r="M1487" s="1"/>
  <c r="K1486"/>
  <c r="L1486" s="1"/>
  <c r="M1486" s="1"/>
  <c r="K1485"/>
  <c r="L1485" s="1"/>
  <c r="M1485" s="1"/>
  <c r="K1484"/>
  <c r="L1484" s="1"/>
  <c r="M1484" s="1"/>
  <c r="K1482"/>
  <c r="L1482" s="1"/>
  <c r="M1482" s="1"/>
  <c r="K1480"/>
  <c r="L1480" s="1"/>
  <c r="M1480" s="1"/>
  <c r="K1478"/>
  <c r="L1478" s="1"/>
  <c r="M1478" s="1"/>
  <c r="K1476"/>
  <c r="L1476" s="1"/>
  <c r="M1476" s="1"/>
  <c r="K1474"/>
  <c r="L1474" s="1"/>
  <c r="M1474" s="1"/>
  <c r="K1473"/>
  <c r="L1473" s="1"/>
  <c r="M1473" s="1"/>
  <c r="K1471"/>
  <c r="L1471" s="1"/>
  <c r="M1471" s="1"/>
  <c r="K1469"/>
  <c r="L1469" s="1"/>
  <c r="M1469" s="1"/>
  <c r="K1468"/>
  <c r="L1468" s="1"/>
  <c r="M1468" s="1"/>
  <c r="K1466"/>
  <c r="L1466" s="1"/>
  <c r="M1466" s="1"/>
  <c r="K1464"/>
  <c r="L1464" s="1"/>
  <c r="M1464" s="1"/>
  <c r="K1463"/>
  <c r="L1463" s="1"/>
  <c r="M1463" s="1"/>
  <c r="K1462"/>
  <c r="L1462" s="1"/>
  <c r="M1462" s="1"/>
  <c r="K1459"/>
  <c r="L1459" s="1"/>
  <c r="M1459" s="1"/>
  <c r="K1458"/>
  <c r="L1458" s="1"/>
  <c r="M1458" s="1"/>
  <c r="K1457"/>
  <c r="L1457" s="1"/>
  <c r="M1457" s="1"/>
  <c r="K1454"/>
  <c r="L1454" s="1"/>
  <c r="M1454" s="1"/>
  <c r="K1453"/>
  <c r="L1453" s="1"/>
  <c r="M1453" s="1"/>
  <c r="K1450"/>
  <c r="L1450" s="1"/>
  <c r="M1450" s="1"/>
  <c r="K1447"/>
  <c r="L1447" s="1"/>
  <c r="M1447" s="1"/>
  <c r="K1444"/>
  <c r="L1444" s="1"/>
  <c r="M1444" s="1"/>
  <c r="K1441"/>
  <c r="L1441" s="1"/>
  <c r="M1441" s="1"/>
  <c r="K1440"/>
  <c r="L1440" s="1"/>
  <c r="M1440" s="1"/>
  <c r="K1439"/>
  <c r="L1439" s="1"/>
  <c r="M1439" s="1"/>
  <c r="K1436"/>
  <c r="L1436" s="1"/>
  <c r="M1436" s="1"/>
  <c r="K1434"/>
  <c r="L1434" s="1"/>
  <c r="M1434" s="1"/>
  <c r="K1432"/>
  <c r="L1432" s="1"/>
  <c r="M1432" s="1"/>
  <c r="K1430"/>
  <c r="L1430" s="1"/>
  <c r="M1430" s="1"/>
  <c r="K1426"/>
  <c r="L1426" s="1"/>
  <c r="M1426" s="1"/>
  <c r="K1423"/>
  <c r="L1423" s="1"/>
  <c r="M1423" s="1"/>
  <c r="K1420"/>
  <c r="L1420" s="1"/>
  <c r="M1420" s="1"/>
  <c r="K1417"/>
  <c r="L1417" s="1"/>
  <c r="M1417" s="1"/>
  <c r="K1415"/>
  <c r="L1415" s="1"/>
  <c r="M1415" s="1"/>
  <c r="K1413"/>
  <c r="L1413" s="1"/>
  <c r="M1413" s="1"/>
  <c r="K1411"/>
  <c r="L1411" s="1"/>
  <c r="M1411" s="1"/>
  <c r="K1409"/>
  <c r="L1409" s="1"/>
  <c r="M1409" s="1"/>
  <c r="K1406"/>
  <c r="L1406" s="1"/>
  <c r="M1406" s="1"/>
  <c r="K1403"/>
  <c r="L1403" s="1"/>
  <c r="M1403" s="1"/>
  <c r="K1400"/>
  <c r="L1400" s="1"/>
  <c r="M1400" s="1"/>
  <c r="K1397"/>
  <c r="L1397" s="1"/>
  <c r="M1397" s="1"/>
  <c r="K1393"/>
  <c r="L1393" s="1"/>
  <c r="M1393" s="1"/>
  <c r="F12" i="2"/>
  <c r="E12"/>
  <c r="F12" i="1"/>
  <c r="B12"/>
  <c r="G12" s="1"/>
  <c r="G12" i="2" l="1"/>
  <c r="I12" s="1"/>
  <c r="J12" s="1"/>
  <c r="I12" i="1"/>
  <c r="L12" s="1"/>
  <c r="K1686" i="3"/>
  <c r="L1686" s="1"/>
  <c r="M1686" s="1"/>
  <c r="K1685"/>
  <c r="L1685" s="1"/>
  <c r="M1685" s="1"/>
  <c r="K1684"/>
  <c r="L1684" s="1"/>
  <c r="M1684" s="1"/>
  <c r="K1683"/>
  <c r="L1683" s="1"/>
  <c r="M1683" s="1"/>
  <c r="K1682"/>
  <c r="L1682" s="1"/>
  <c r="M1682" s="1"/>
  <c r="K1681"/>
  <c r="L1681" s="1"/>
  <c r="M1681" s="1"/>
  <c r="K1680"/>
  <c r="L1680" s="1"/>
  <c r="M1680" s="1"/>
  <c r="K1679"/>
  <c r="L1679" s="1"/>
  <c r="M1679" s="1"/>
  <c r="K1678"/>
  <c r="L1678" s="1"/>
  <c r="M1678" s="1"/>
  <c r="K1677"/>
  <c r="L1677" s="1"/>
  <c r="M1677" s="1"/>
  <c r="K1676"/>
  <c r="L1676" s="1"/>
  <c r="M1676" s="1"/>
  <c r="K1675"/>
  <c r="L1675" s="1"/>
  <c r="M1675" s="1"/>
  <c r="K1674"/>
  <c r="L1674" s="1"/>
  <c r="M1674" s="1"/>
  <c r="K1673"/>
  <c r="L1673" s="1"/>
  <c r="M1673" s="1"/>
  <c r="K1672"/>
  <c r="L1672" s="1"/>
  <c r="M1672" s="1"/>
  <c r="K1671"/>
  <c r="L1671" s="1"/>
  <c r="M1671" s="1"/>
  <c r="K1670"/>
  <c r="L1670" s="1"/>
  <c r="M1670" s="1"/>
  <c r="K1669"/>
  <c r="L1669" s="1"/>
  <c r="M1669" s="1"/>
  <c r="K1668"/>
  <c r="L1668" s="1"/>
  <c r="M1668" s="1"/>
  <c r="K1667"/>
  <c r="L1667" s="1"/>
  <c r="M1667" s="1"/>
  <c r="K1666"/>
  <c r="L1666" s="1"/>
  <c r="M1666" s="1"/>
  <c r="K1665"/>
  <c r="L1665" s="1"/>
  <c r="M1665" s="1"/>
  <c r="K1664"/>
  <c r="L1664" s="1"/>
  <c r="M1664" s="1"/>
  <c r="K1663"/>
  <c r="L1663" s="1"/>
  <c r="M1663" s="1"/>
  <c r="K1662"/>
  <c r="L1662" s="1"/>
  <c r="M1662" s="1"/>
  <c r="K1661"/>
  <c r="L1661" s="1"/>
  <c r="M1661" s="1"/>
  <c r="K1660"/>
  <c r="L1660" s="1"/>
  <c r="M1660" s="1"/>
  <c r="K1659"/>
  <c r="L1659" s="1"/>
  <c r="M1659" s="1"/>
  <c r="K1658"/>
  <c r="L1658" s="1"/>
  <c r="M1658" s="1"/>
  <c r="K1657"/>
  <c r="L1657" s="1"/>
  <c r="M1657" s="1"/>
  <c r="K1656"/>
  <c r="L1656" s="1"/>
  <c r="M1656" s="1"/>
  <c r="K1655"/>
  <c r="L1655" s="1"/>
  <c r="M1655" s="1"/>
  <c r="K1654"/>
  <c r="L1654" s="1"/>
  <c r="M1654" s="1"/>
  <c r="K1653"/>
  <c r="L1653" s="1"/>
  <c r="M1653" s="1"/>
  <c r="K1652"/>
  <c r="L1652" s="1"/>
  <c r="M1652" s="1"/>
  <c r="K1651"/>
  <c r="L1651" s="1"/>
  <c r="M1651" s="1"/>
  <c r="K1650"/>
  <c r="L1650" s="1"/>
  <c r="M1650" s="1"/>
  <c r="K1649"/>
  <c r="L1649" s="1"/>
  <c r="M1649" s="1"/>
  <c r="K1648"/>
  <c r="L1648" s="1"/>
  <c r="M1648" s="1"/>
  <c r="K1647"/>
  <c r="L1647" s="1"/>
  <c r="M1647" s="1"/>
  <c r="K1646"/>
  <c r="L1646" s="1"/>
  <c r="M1646" s="1"/>
  <c r="K1645"/>
  <c r="L1645" s="1"/>
  <c r="M1645" s="1"/>
  <c r="K1644"/>
  <c r="L1644" s="1"/>
  <c r="M1644" s="1"/>
  <c r="K1643"/>
  <c r="L1643" s="1"/>
  <c r="M1643" s="1"/>
  <c r="K1642"/>
  <c r="L1642" s="1"/>
  <c r="M1642" s="1"/>
  <c r="K1641"/>
  <c r="L1641" s="1"/>
  <c r="M1641" s="1"/>
  <c r="K1640"/>
  <c r="L1640" s="1"/>
  <c r="M1640" s="1"/>
  <c r="K1639"/>
  <c r="L1639" s="1"/>
  <c r="M1639" s="1"/>
  <c r="K1638"/>
  <c r="L1638" s="1"/>
  <c r="M1638" s="1"/>
  <c r="K1637"/>
  <c r="L1637" s="1"/>
  <c r="M1637" s="1"/>
  <c r="K1636"/>
  <c r="L1636" s="1"/>
  <c r="M1636" s="1"/>
  <c r="K1635"/>
  <c r="L1635" s="1"/>
  <c r="M1635" s="1"/>
  <c r="K1634"/>
  <c r="L1634" s="1"/>
  <c r="M1634" s="1"/>
  <c r="K1633"/>
  <c r="L1633" s="1"/>
  <c r="M1633" s="1"/>
  <c r="K1632"/>
  <c r="L1632" s="1"/>
  <c r="M1632" s="1"/>
  <c r="K1631"/>
  <c r="L1631" s="1"/>
  <c r="M1631" s="1"/>
  <c r="K1630"/>
  <c r="L1630" s="1"/>
  <c r="M1630" s="1"/>
  <c r="K1629"/>
  <c r="L1629" s="1"/>
  <c r="M1629" s="1"/>
  <c r="K1628"/>
  <c r="L1628" s="1"/>
  <c r="M1628" s="1"/>
  <c r="K1627"/>
  <c r="L1627" s="1"/>
  <c r="M1627" s="1"/>
  <c r="K1626"/>
  <c r="L1626" s="1"/>
  <c r="M1626" s="1"/>
  <c r="K1625"/>
  <c r="L1625" s="1"/>
  <c r="M1625" s="1"/>
  <c r="F14" i="2"/>
  <c r="E14"/>
  <c r="F14" i="1"/>
  <c r="B14"/>
  <c r="G14" s="1"/>
  <c r="G14" i="2" l="1"/>
  <c r="I14" s="1"/>
  <c r="J14" s="1"/>
  <c r="M12" i="1"/>
  <c r="I14"/>
  <c r="L14" s="1"/>
  <c r="M14" l="1"/>
  <c r="K38" i="3"/>
  <c r="L38" s="1"/>
  <c r="M38" s="1"/>
  <c r="K37"/>
  <c r="L37" s="1"/>
  <c r="M37" s="1"/>
  <c r="K36"/>
  <c r="L36" s="1"/>
  <c r="M36" s="1"/>
  <c r="K35"/>
  <c r="L35" s="1"/>
  <c r="M35" s="1"/>
  <c r="K34"/>
  <c r="L34" s="1"/>
  <c r="M34" s="1"/>
  <c r="K33"/>
  <c r="L33" s="1"/>
  <c r="M33" s="1"/>
  <c r="K32"/>
  <c r="L32" s="1"/>
  <c r="M32" s="1"/>
  <c r="K31"/>
  <c r="L31" s="1"/>
  <c r="M31" s="1"/>
  <c r="K30"/>
  <c r="L30" s="1"/>
  <c r="M30" s="1"/>
  <c r="K29"/>
  <c r="L29" s="1"/>
  <c r="M29" s="1"/>
  <c r="K28"/>
  <c r="L28" s="1"/>
  <c r="M28" s="1"/>
  <c r="K27"/>
  <c r="L27" s="1"/>
  <c r="M27" s="1"/>
  <c r="K26"/>
  <c r="L26" s="1"/>
  <c r="M26" s="1"/>
  <c r="K25"/>
  <c r="L25" s="1"/>
  <c r="M25" s="1"/>
  <c r="K24"/>
  <c r="L24" s="1"/>
  <c r="M24" s="1"/>
  <c r="K23"/>
  <c r="L23" s="1"/>
  <c r="M23" s="1"/>
  <c r="K22"/>
  <c r="L22" s="1"/>
  <c r="M22" s="1"/>
  <c r="K21"/>
  <c r="L21" s="1"/>
  <c r="M21" s="1"/>
  <c r="K20"/>
  <c r="L20" s="1"/>
  <c r="M20" s="1"/>
  <c r="K19"/>
  <c r="L19" s="1"/>
  <c r="M19" s="1"/>
  <c r="K18"/>
  <c r="L18" s="1"/>
  <c r="M18" s="1"/>
  <c r="K17"/>
  <c r="L17" s="1"/>
  <c r="M17" s="1"/>
  <c r="K16"/>
  <c r="L16" s="1"/>
  <c r="M16" s="1"/>
  <c r="K14"/>
  <c r="L14" s="1"/>
  <c r="M14" s="1"/>
  <c r="K13"/>
  <c r="L13" s="1"/>
  <c r="M13" s="1"/>
  <c r="K12"/>
  <c r="L12" s="1"/>
  <c r="M12" s="1"/>
  <c r="K11"/>
  <c r="L11" s="1"/>
  <c r="M11" s="1"/>
  <c r="K10"/>
  <c r="L10" s="1"/>
  <c r="M10" s="1"/>
  <c r="K9"/>
  <c r="L9" s="1"/>
  <c r="M9" s="1"/>
  <c r="K8"/>
  <c r="L8" s="1"/>
  <c r="M8" s="1"/>
  <c r="K7"/>
  <c r="L7" s="1"/>
  <c r="M7" s="1"/>
  <c r="K6"/>
  <c r="L6" s="1"/>
  <c r="M6" s="1"/>
  <c r="K5"/>
  <c r="L5" s="1"/>
  <c r="M5" s="1"/>
  <c r="K4"/>
  <c r="L4" s="1"/>
  <c r="M4" s="1"/>
  <c r="K3"/>
  <c r="L3" s="1"/>
  <c r="M3" s="1"/>
  <c r="F4" i="2"/>
  <c r="E4"/>
  <c r="F4" i="1"/>
  <c r="B4"/>
  <c r="G4" s="1"/>
  <c r="G4" i="2" l="1"/>
  <c r="I4" s="1"/>
  <c r="I4" i="1"/>
  <c r="L4" s="1"/>
  <c r="K110" i="3"/>
  <c r="L110" s="1"/>
  <c r="M110" s="1"/>
  <c r="K108"/>
  <c r="L108" s="1"/>
  <c r="M108" s="1"/>
  <c r="K106"/>
  <c r="L106" s="1"/>
  <c r="M106" s="1"/>
  <c r="K104"/>
  <c r="L104" s="1"/>
  <c r="M104" s="1"/>
  <c r="K103"/>
  <c r="L103" s="1"/>
  <c r="M103" s="1"/>
  <c r="K102"/>
  <c r="L102" s="1"/>
  <c r="M102" s="1"/>
  <c r="K100"/>
  <c r="L100" s="1"/>
  <c r="M100" s="1"/>
  <c r="K98"/>
  <c r="L98" s="1"/>
  <c r="M98" s="1"/>
  <c r="K97"/>
  <c r="L97" s="1"/>
  <c r="M97" s="1"/>
  <c r="K96"/>
  <c r="L96" s="1"/>
  <c r="M96" s="1"/>
  <c r="K94"/>
  <c r="L94" s="1"/>
  <c r="M94" s="1"/>
  <c r="K93"/>
  <c r="L93" s="1"/>
  <c r="M93" s="1"/>
  <c r="K92"/>
  <c r="L92" s="1"/>
  <c r="M92" s="1"/>
  <c r="K91"/>
  <c r="L91" s="1"/>
  <c r="M91" s="1"/>
  <c r="K89"/>
  <c r="L89" s="1"/>
  <c r="M89" s="1"/>
  <c r="K88"/>
  <c r="L88" s="1"/>
  <c r="M88" s="1"/>
  <c r="K87"/>
  <c r="L87" s="1"/>
  <c r="M87" s="1"/>
  <c r="K86"/>
  <c r="L86" s="1"/>
  <c r="M86" s="1"/>
  <c r="K84"/>
  <c r="L84" s="1"/>
  <c r="M84" s="1"/>
  <c r="K83"/>
  <c r="L83" s="1"/>
  <c r="M83" s="1"/>
  <c r="K81"/>
  <c r="L81" s="1"/>
  <c r="M81" s="1"/>
  <c r="K79"/>
  <c r="L79" s="1"/>
  <c r="M79" s="1"/>
  <c r="K77"/>
  <c r="L77" s="1"/>
  <c r="M77" s="1"/>
  <c r="K76"/>
  <c r="L76" s="1"/>
  <c r="M76" s="1"/>
  <c r="K75"/>
  <c r="L75" s="1"/>
  <c r="M75" s="1"/>
  <c r="K74"/>
  <c r="L74" s="1"/>
  <c r="M74" s="1"/>
  <c r="K73"/>
  <c r="L73" s="1"/>
  <c r="M73" s="1"/>
  <c r="K71"/>
  <c r="L71" s="1"/>
  <c r="M71" s="1"/>
  <c r="K69"/>
  <c r="L69" s="1"/>
  <c r="M69" s="1"/>
  <c r="K68"/>
  <c r="L68" s="1"/>
  <c r="M68" s="1"/>
  <c r="K67"/>
  <c r="L67" s="1"/>
  <c r="M67" s="1"/>
  <c r="K65"/>
  <c r="L65" s="1"/>
  <c r="M65" s="1"/>
  <c r="K63"/>
  <c r="L63" s="1"/>
  <c r="M63" s="1"/>
  <c r="K61"/>
  <c r="L61" s="1"/>
  <c r="M61" s="1"/>
  <c r="K59"/>
  <c r="L59" s="1"/>
  <c r="M59" s="1"/>
  <c r="K58"/>
  <c r="L58" s="1"/>
  <c r="M58" s="1"/>
  <c r="K57"/>
  <c r="L57" s="1"/>
  <c r="M57" s="1"/>
  <c r="K56"/>
  <c r="L56" s="1"/>
  <c r="M56" s="1"/>
  <c r="K54"/>
  <c r="L54" s="1"/>
  <c r="M54" s="1"/>
  <c r="K52"/>
  <c r="L52" s="1"/>
  <c r="M52" s="1"/>
  <c r="K51"/>
  <c r="L51" s="1"/>
  <c r="M51" s="1"/>
  <c r="K50"/>
  <c r="L50" s="1"/>
  <c r="M50" s="1"/>
  <c r="K49"/>
  <c r="L49" s="1"/>
  <c r="M49" s="1"/>
  <c r="K48"/>
  <c r="L48" s="1"/>
  <c r="M48" s="1"/>
  <c r="K46"/>
  <c r="L46" s="1"/>
  <c r="M46" s="1"/>
  <c r="K45"/>
  <c r="L45" s="1"/>
  <c r="M45" s="1"/>
  <c r="K44"/>
  <c r="L44" s="1"/>
  <c r="M44" s="1"/>
  <c r="K43"/>
  <c r="L43" s="1"/>
  <c r="M43" s="1"/>
  <c r="K41"/>
  <c r="L41" s="1"/>
  <c r="M41" s="1"/>
  <c r="K39"/>
  <c r="L39" s="1"/>
  <c r="M39" s="1"/>
  <c r="F5" i="2"/>
  <c r="E5"/>
  <c r="F5" i="1"/>
  <c r="B5"/>
  <c r="G5" s="1"/>
  <c r="K1288" i="3"/>
  <c r="L1288" s="1"/>
  <c r="M1288" s="1"/>
  <c r="K1287"/>
  <c r="L1287" s="1"/>
  <c r="M1287" s="1"/>
  <c r="K1286"/>
  <c r="L1286" s="1"/>
  <c r="M1286" s="1"/>
  <c r="K1285"/>
  <c r="L1285" s="1"/>
  <c r="M1285" s="1"/>
  <c r="K1284"/>
  <c r="L1284" s="1"/>
  <c r="M1284" s="1"/>
  <c r="K1283"/>
  <c r="L1283" s="1"/>
  <c r="M1283" s="1"/>
  <c r="K1282"/>
  <c r="L1282" s="1"/>
  <c r="M1282" s="1"/>
  <c r="K1281"/>
  <c r="L1281" s="1"/>
  <c r="M1281" s="1"/>
  <c r="K1279"/>
  <c r="L1279" s="1"/>
  <c r="M1279" s="1"/>
  <c r="K1277"/>
  <c r="L1277" s="1"/>
  <c r="M1277" s="1"/>
  <c r="K1275"/>
  <c r="L1275" s="1"/>
  <c r="M1275" s="1"/>
  <c r="K1273"/>
  <c r="L1273" s="1"/>
  <c r="M1273" s="1"/>
  <c r="K1271"/>
  <c r="L1271" s="1"/>
  <c r="M1271" s="1"/>
  <c r="K1269"/>
  <c r="L1269" s="1"/>
  <c r="M1269" s="1"/>
  <c r="K1267"/>
  <c r="L1267" s="1"/>
  <c r="M1267" s="1"/>
  <c r="K1265"/>
  <c r="L1265" s="1"/>
  <c r="M1265" s="1"/>
  <c r="K1263"/>
  <c r="L1263" s="1"/>
  <c r="M1263" s="1"/>
  <c r="K1261"/>
  <c r="L1261" s="1"/>
  <c r="M1261" s="1"/>
  <c r="K1259"/>
  <c r="L1259" s="1"/>
  <c r="M1259" s="1"/>
  <c r="K1257"/>
  <c r="L1257" s="1"/>
  <c r="M1257" s="1"/>
  <c r="K1254"/>
  <c r="L1254" s="1"/>
  <c r="M1254" s="1"/>
  <c r="K1252"/>
  <c r="L1252" s="1"/>
  <c r="M1252" s="1"/>
  <c r="K1250"/>
  <c r="L1250" s="1"/>
  <c r="M1250" s="1"/>
  <c r="K1248"/>
  <c r="L1248" s="1"/>
  <c r="M1248" s="1"/>
  <c r="K1246"/>
  <c r="L1246" s="1"/>
  <c r="M1246" s="1"/>
  <c r="K1244"/>
  <c r="L1244" s="1"/>
  <c r="M1244" s="1"/>
  <c r="K1241"/>
  <c r="L1241" s="1"/>
  <c r="M1241" s="1"/>
  <c r="K1239"/>
  <c r="L1239" s="1"/>
  <c r="M1239" s="1"/>
  <c r="K1237"/>
  <c r="L1237" s="1"/>
  <c r="M1237" s="1"/>
  <c r="K1235"/>
  <c r="L1235" s="1"/>
  <c r="M1235" s="1"/>
  <c r="K1232"/>
  <c r="L1232" s="1"/>
  <c r="M1232" s="1"/>
  <c r="K1230"/>
  <c r="L1230" s="1"/>
  <c r="M1230" s="1"/>
  <c r="K1228"/>
  <c r="L1228" s="1"/>
  <c r="M1228" s="1"/>
  <c r="K1226"/>
  <c r="L1226" s="1"/>
  <c r="M1226" s="1"/>
  <c r="K1224"/>
  <c r="L1224" s="1"/>
  <c r="M1224" s="1"/>
  <c r="K1222"/>
  <c r="L1222" s="1"/>
  <c r="M1222" s="1"/>
  <c r="K1220"/>
  <c r="L1220" s="1"/>
  <c r="M1220" s="1"/>
  <c r="K1218"/>
  <c r="L1218" s="1"/>
  <c r="M1218" s="1"/>
  <c r="K1216"/>
  <c r="L1216" s="1"/>
  <c r="M1216" s="1"/>
  <c r="K1214"/>
  <c r="L1214" s="1"/>
  <c r="M1214" s="1"/>
  <c r="K1212"/>
  <c r="L1212" s="1"/>
  <c r="M1212" s="1"/>
  <c r="K1210"/>
  <c r="L1210" s="1"/>
  <c r="M1210" s="1"/>
  <c r="K1208"/>
  <c r="L1208" s="1"/>
  <c r="M1208" s="1"/>
  <c r="K1205"/>
  <c r="L1205" s="1"/>
  <c r="M1205" s="1"/>
  <c r="K1203"/>
  <c r="L1203" s="1"/>
  <c r="M1203" s="1"/>
  <c r="K1201"/>
  <c r="L1201" s="1"/>
  <c r="M1201" s="1"/>
  <c r="K1199"/>
  <c r="L1199" s="1"/>
  <c r="M1199" s="1"/>
  <c r="K1195"/>
  <c r="L1195" s="1"/>
  <c r="M1195" s="1"/>
  <c r="K1193"/>
  <c r="L1193" s="1"/>
  <c r="M1193" s="1"/>
  <c r="K1190"/>
  <c r="L1190" s="1"/>
  <c r="M1190" s="1"/>
  <c r="K1188"/>
  <c r="L1188" s="1"/>
  <c r="M1188" s="1"/>
  <c r="K1185"/>
  <c r="L1185" s="1"/>
  <c r="M1185" s="1"/>
  <c r="K1183"/>
  <c r="L1183" s="1"/>
  <c r="M1183" s="1"/>
  <c r="K1182"/>
  <c r="L1182" s="1"/>
  <c r="M1182" s="1"/>
  <c r="K1179"/>
  <c r="L1179" s="1"/>
  <c r="M1179" s="1"/>
  <c r="K1178"/>
  <c r="L1178" s="1"/>
  <c r="M1178" s="1"/>
  <c r="K1177"/>
  <c r="L1177" s="1"/>
  <c r="M1177" s="1"/>
  <c r="K1175"/>
  <c r="L1175" s="1"/>
  <c r="M1175" s="1"/>
  <c r="K1174"/>
  <c r="L1174" s="1"/>
  <c r="M1174" s="1"/>
  <c r="K1172"/>
  <c r="L1172" s="1"/>
  <c r="M1172" s="1"/>
  <c r="K1170"/>
  <c r="L1170" s="1"/>
  <c r="M1170" s="1"/>
  <c r="K1168"/>
  <c r="L1168" s="1"/>
  <c r="M1168" s="1"/>
  <c r="K1166"/>
  <c r="L1166" s="1"/>
  <c r="M1166" s="1"/>
  <c r="K1165"/>
  <c r="L1165" s="1"/>
  <c r="M1165" s="1"/>
  <c r="K1162"/>
  <c r="L1162" s="1"/>
  <c r="M1162" s="1"/>
  <c r="K1160"/>
  <c r="L1160" s="1"/>
  <c r="M1160" s="1"/>
  <c r="K1158"/>
  <c r="L1158" s="1"/>
  <c r="M1158" s="1"/>
  <c r="K1156"/>
  <c r="L1156" s="1"/>
  <c r="M1156" s="1"/>
  <c r="K1154"/>
  <c r="L1154" s="1"/>
  <c r="M1154" s="1"/>
  <c r="K1152"/>
  <c r="L1152" s="1"/>
  <c r="M1152" s="1"/>
  <c r="K1150"/>
  <c r="L1150" s="1"/>
  <c r="M1150" s="1"/>
  <c r="K1148"/>
  <c r="L1148" s="1"/>
  <c r="M1148" s="1"/>
  <c r="K1146"/>
  <c r="L1146" s="1"/>
  <c r="M1146" s="1"/>
  <c r="K1144"/>
  <c r="L1144" s="1"/>
  <c r="M1144" s="1"/>
  <c r="K1142"/>
  <c r="L1142" s="1"/>
  <c r="M1142" s="1"/>
  <c r="K1140"/>
  <c r="L1140" s="1"/>
  <c r="M1140" s="1"/>
  <c r="K1138"/>
  <c r="L1138" s="1"/>
  <c r="M1138" s="1"/>
  <c r="K1136"/>
  <c r="L1136" s="1"/>
  <c r="M1136" s="1"/>
  <c r="K1134"/>
  <c r="L1134" s="1"/>
  <c r="M1134" s="1"/>
  <c r="K1132"/>
  <c r="L1132" s="1"/>
  <c r="M1132" s="1"/>
  <c r="K1130"/>
  <c r="L1130" s="1"/>
  <c r="M1130" s="1"/>
  <c r="K1128"/>
  <c r="L1128" s="1"/>
  <c r="M1128" s="1"/>
  <c r="K1126"/>
  <c r="L1126" s="1"/>
  <c r="M1126" s="1"/>
  <c r="K1124"/>
  <c r="L1124" s="1"/>
  <c r="M1124" s="1"/>
  <c r="K1122"/>
  <c r="L1122" s="1"/>
  <c r="M1122" s="1"/>
  <c r="K1120"/>
  <c r="L1120" s="1"/>
  <c r="M1120" s="1"/>
  <c r="K1119"/>
  <c r="L1119" s="1"/>
  <c r="M1119" s="1"/>
  <c r="K1117"/>
  <c r="L1117" s="1"/>
  <c r="M1117" s="1"/>
  <c r="K1115"/>
  <c r="L1115" s="1"/>
  <c r="M1115" s="1"/>
  <c r="K1113"/>
  <c r="L1113" s="1"/>
  <c r="M1113" s="1"/>
  <c r="K1111"/>
  <c r="L1111" s="1"/>
  <c r="M1111" s="1"/>
  <c r="K1109"/>
  <c r="L1109" s="1"/>
  <c r="M1109" s="1"/>
  <c r="K1107"/>
  <c r="L1107" s="1"/>
  <c r="M1107" s="1"/>
  <c r="K1105"/>
  <c r="L1105" s="1"/>
  <c r="M1105" s="1"/>
  <c r="K1103"/>
  <c r="L1103" s="1"/>
  <c r="M1103" s="1"/>
  <c r="K1101"/>
  <c r="L1101" s="1"/>
  <c r="M1101" s="1"/>
  <c r="K1100"/>
  <c r="L1100" s="1"/>
  <c r="M1100" s="1"/>
  <c r="K1098"/>
  <c r="L1098" s="1"/>
  <c r="M1098" s="1"/>
  <c r="K1096"/>
  <c r="L1096" s="1"/>
  <c r="M1096" s="1"/>
  <c r="K1095"/>
  <c r="L1095" s="1"/>
  <c r="M1095" s="1"/>
  <c r="K1093"/>
  <c r="L1093" s="1"/>
  <c r="M1093" s="1"/>
  <c r="K1092"/>
  <c r="L1092" s="1"/>
  <c r="M1092" s="1"/>
  <c r="K1090"/>
  <c r="L1090" s="1"/>
  <c r="M1090" s="1"/>
  <c r="K1089"/>
  <c r="L1089" s="1"/>
  <c r="M1089" s="1"/>
  <c r="K1088"/>
  <c r="L1088" s="1"/>
  <c r="M1088" s="1"/>
  <c r="K1086"/>
  <c r="L1086" s="1"/>
  <c r="M1086" s="1"/>
  <c r="K1085"/>
  <c r="L1085" s="1"/>
  <c r="M1085" s="1"/>
  <c r="K1083"/>
  <c r="L1083" s="1"/>
  <c r="M1083" s="1"/>
  <c r="K1080"/>
  <c r="L1080" s="1"/>
  <c r="M1080" s="1"/>
  <c r="K1078"/>
  <c r="L1078" s="1"/>
  <c r="M1078" s="1"/>
  <c r="K1077"/>
  <c r="L1077" s="1"/>
  <c r="M1077" s="1"/>
  <c r="K1076"/>
  <c r="L1076" s="1"/>
  <c r="M1076" s="1"/>
  <c r="K1075"/>
  <c r="L1075" s="1"/>
  <c r="M1075" s="1"/>
  <c r="K1074"/>
  <c r="L1074" s="1"/>
  <c r="M1074" s="1"/>
  <c r="K1073"/>
  <c r="L1073" s="1"/>
  <c r="M1073" s="1"/>
  <c r="K1072"/>
  <c r="L1072" s="1"/>
  <c r="M1072" s="1"/>
  <c r="K1071"/>
  <c r="L1071" s="1"/>
  <c r="M1071" s="1"/>
  <c r="K1070"/>
  <c r="L1070" s="1"/>
  <c r="M1070" s="1"/>
  <c r="K1069"/>
  <c r="L1069" s="1"/>
  <c r="M1069" s="1"/>
  <c r="K1068"/>
  <c r="L1068" s="1"/>
  <c r="M1068" s="1"/>
  <c r="K1066"/>
  <c r="L1066" s="1"/>
  <c r="M1066" s="1"/>
  <c r="K1064"/>
  <c r="L1064" s="1"/>
  <c r="M1064" s="1"/>
  <c r="K1063"/>
  <c r="L1063" s="1"/>
  <c r="M1063" s="1"/>
  <c r="K1062"/>
  <c r="L1062" s="1"/>
  <c r="M1062" s="1"/>
  <c r="K1061"/>
  <c r="L1061" s="1"/>
  <c r="M1061" s="1"/>
  <c r="K1059"/>
  <c r="L1059" s="1"/>
  <c r="M1059" s="1"/>
  <c r="K1058"/>
  <c r="L1058" s="1"/>
  <c r="M1058" s="1"/>
  <c r="K1057"/>
  <c r="L1057" s="1"/>
  <c r="M1057" s="1"/>
  <c r="K1056"/>
  <c r="L1056" s="1"/>
  <c r="M1056" s="1"/>
  <c r="K1054"/>
  <c r="L1054" s="1"/>
  <c r="M1054" s="1"/>
  <c r="K1052"/>
  <c r="L1052" s="1"/>
  <c r="M1052" s="1"/>
  <c r="K1050"/>
  <c r="L1050" s="1"/>
  <c r="M1050" s="1"/>
  <c r="K1048"/>
  <c r="L1048" s="1"/>
  <c r="M1048" s="1"/>
  <c r="K1047"/>
  <c r="L1047" s="1"/>
  <c r="M1047" s="1"/>
  <c r="K1045"/>
  <c r="L1045" s="1"/>
  <c r="M1045" s="1"/>
  <c r="K1044"/>
  <c r="L1044" s="1"/>
  <c r="M1044" s="1"/>
  <c r="K1043"/>
  <c r="L1043" s="1"/>
  <c r="M1043" s="1"/>
  <c r="K1041"/>
  <c r="L1041" s="1"/>
  <c r="M1041" s="1"/>
  <c r="K1039"/>
  <c r="L1039" s="1"/>
  <c r="M1039" s="1"/>
  <c r="K1037"/>
  <c r="L1037" s="1"/>
  <c r="M1037" s="1"/>
  <c r="K1036"/>
  <c r="L1036" s="1"/>
  <c r="M1036" s="1"/>
  <c r="K1033"/>
  <c r="L1033" s="1"/>
  <c r="M1033" s="1"/>
  <c r="K1032"/>
  <c r="L1032" s="1"/>
  <c r="M1032" s="1"/>
  <c r="K1030"/>
  <c r="L1030" s="1"/>
  <c r="M1030" s="1"/>
  <c r="K1027"/>
  <c r="L1027" s="1"/>
  <c r="M1027" s="1"/>
  <c r="K1026"/>
  <c r="L1026" s="1"/>
  <c r="M1026" s="1"/>
  <c r="K1024"/>
  <c r="L1024" s="1"/>
  <c r="M1024" s="1"/>
  <c r="K1022"/>
  <c r="L1022" s="1"/>
  <c r="M1022" s="1"/>
  <c r="K1020"/>
  <c r="L1020" s="1"/>
  <c r="M1020" s="1"/>
  <c r="K1018"/>
  <c r="L1018" s="1"/>
  <c r="M1018" s="1"/>
  <c r="K1017"/>
  <c r="L1017" s="1"/>
  <c r="M1017" s="1"/>
  <c r="K1015"/>
  <c r="L1015" s="1"/>
  <c r="M1015" s="1"/>
  <c r="K1013"/>
  <c r="L1013" s="1"/>
  <c r="M1013" s="1"/>
  <c r="K1011"/>
  <c r="L1011" s="1"/>
  <c r="M1011" s="1"/>
  <c r="K1009"/>
  <c r="L1009" s="1"/>
  <c r="M1009" s="1"/>
  <c r="K1007"/>
  <c r="L1007" s="1"/>
  <c r="M1007" s="1"/>
  <c r="K1005"/>
  <c r="L1005" s="1"/>
  <c r="M1005" s="1"/>
  <c r="F10" i="2"/>
  <c r="E10"/>
  <c r="F10" i="1"/>
  <c r="B10"/>
  <c r="G10" s="1"/>
  <c r="G10" i="2" l="1"/>
  <c r="I10" s="1"/>
  <c r="J10" s="1"/>
  <c r="G5"/>
  <c r="I5" s="1"/>
  <c r="I5" i="1"/>
  <c r="L5" s="1"/>
  <c r="I10"/>
  <c r="L10" s="1"/>
  <c r="M10" l="1"/>
  <c r="K2263" i="3"/>
  <c r="L2263" s="1"/>
  <c r="M2263" s="1"/>
  <c r="K2262"/>
  <c r="L2262" s="1"/>
  <c r="M2262" s="1"/>
  <c r="K2261"/>
  <c r="L2261" s="1"/>
  <c r="M2261" s="1"/>
  <c r="K2260"/>
  <c r="L2260" s="1"/>
  <c r="M2260" s="1"/>
  <c r="K2259"/>
  <c r="L2259" s="1"/>
  <c r="M2259" s="1"/>
  <c r="K2258"/>
  <c r="L2258" s="1"/>
  <c r="M2258" s="1"/>
  <c r="K2257"/>
  <c r="L2257" s="1"/>
  <c r="M2257" s="1"/>
  <c r="K2256"/>
  <c r="L2256" s="1"/>
  <c r="M2256" s="1"/>
  <c r="K2255"/>
  <c r="L2255" s="1"/>
  <c r="M2255" s="1"/>
  <c r="K2254"/>
  <c r="L2254" s="1"/>
  <c r="M2254" s="1"/>
  <c r="K2253"/>
  <c r="L2253" s="1"/>
  <c r="M2253" s="1"/>
  <c r="K2252"/>
  <c r="L2252" s="1"/>
  <c r="M2252" s="1"/>
  <c r="K2251"/>
  <c r="L2251" s="1"/>
  <c r="M2251" s="1"/>
  <c r="K2250"/>
  <c r="L2250" s="1"/>
  <c r="M2250" s="1"/>
  <c r="K2249"/>
  <c r="L2249" s="1"/>
  <c r="M2249" s="1"/>
  <c r="K2248"/>
  <c r="L2248" s="1"/>
  <c r="M2248" s="1"/>
  <c r="K2247"/>
  <c r="L2247" s="1"/>
  <c r="M2247" s="1"/>
  <c r="K2246"/>
  <c r="L2246" s="1"/>
  <c r="M2246" s="1"/>
  <c r="K2245"/>
  <c r="L2245" s="1"/>
  <c r="M2245" s="1"/>
  <c r="K2244"/>
  <c r="L2244" s="1"/>
  <c r="M2244" s="1"/>
  <c r="K2243"/>
  <c r="L2243" s="1"/>
  <c r="M2243" s="1"/>
  <c r="K2242"/>
  <c r="L2242" s="1"/>
  <c r="M2242" s="1"/>
  <c r="K2241"/>
  <c r="L2241" s="1"/>
  <c r="M2241" s="1"/>
  <c r="K2240"/>
  <c r="L2240" s="1"/>
  <c r="M2240" s="1"/>
  <c r="K2239"/>
  <c r="L2239" s="1"/>
  <c r="M2239" s="1"/>
  <c r="K2238"/>
  <c r="L2238" s="1"/>
  <c r="M2238" s="1"/>
  <c r="K2237"/>
  <c r="L2237" s="1"/>
  <c r="M2237" s="1"/>
  <c r="K2236"/>
  <c r="L2236" s="1"/>
  <c r="M2236" s="1"/>
  <c r="K2235"/>
  <c r="L2235" s="1"/>
  <c r="M2235" s="1"/>
  <c r="K2234"/>
  <c r="L2234" s="1"/>
  <c r="M2234" s="1"/>
  <c r="K2233"/>
  <c r="L2233" s="1"/>
  <c r="M2233" s="1"/>
  <c r="K2232"/>
  <c r="L2232" s="1"/>
  <c r="M2232" s="1"/>
  <c r="K2231"/>
  <c r="L2231" s="1"/>
  <c r="M2231" s="1"/>
  <c r="K2230"/>
  <c r="L2230" s="1"/>
  <c r="M2230" s="1"/>
  <c r="K2229"/>
  <c r="L2229" s="1"/>
  <c r="M2229" s="1"/>
  <c r="K2228"/>
  <c r="L2228" s="1"/>
  <c r="M2228" s="1"/>
  <c r="K2227"/>
  <c r="L2227" s="1"/>
  <c r="M2227" s="1"/>
  <c r="K2226"/>
  <c r="L2226" s="1"/>
  <c r="M2226" s="1"/>
  <c r="K2225"/>
  <c r="L2225" s="1"/>
  <c r="M2225" s="1"/>
  <c r="K2224"/>
  <c r="L2224" s="1"/>
  <c r="M2224" s="1"/>
  <c r="K2223"/>
  <c r="L2223" s="1"/>
  <c r="M2223" s="1"/>
  <c r="K2222"/>
  <c r="L2222" s="1"/>
  <c r="M2222" s="1"/>
  <c r="K2221"/>
  <c r="L2221" s="1"/>
  <c r="M2221" s="1"/>
  <c r="K2220"/>
  <c r="L2220" s="1"/>
  <c r="M2220" s="1"/>
  <c r="K2219"/>
  <c r="L2219" s="1"/>
  <c r="M2219" s="1"/>
  <c r="K2218"/>
  <c r="L2218" s="1"/>
  <c r="M2218" s="1"/>
  <c r="K2217"/>
  <c r="L2217" s="1"/>
  <c r="M2217" s="1"/>
  <c r="K2216"/>
  <c r="L2216" s="1"/>
  <c r="M2216" s="1"/>
  <c r="K2215"/>
  <c r="L2215" s="1"/>
  <c r="M2215" s="1"/>
  <c r="K2214"/>
  <c r="L2214" s="1"/>
  <c r="M2214" s="1"/>
  <c r="K2213"/>
  <c r="L2213" s="1"/>
  <c r="M2213" s="1"/>
  <c r="K2212"/>
  <c r="L2212" s="1"/>
  <c r="M2212" s="1"/>
  <c r="K2211"/>
  <c r="L2211" s="1"/>
  <c r="M2211" s="1"/>
  <c r="K2210"/>
  <c r="L2210" s="1"/>
  <c r="M2210" s="1"/>
  <c r="K2209"/>
  <c r="L2209" s="1"/>
  <c r="M2209" s="1"/>
  <c r="K2208"/>
  <c r="L2208" s="1"/>
  <c r="M2208" s="1"/>
  <c r="K2207"/>
  <c r="L2207" s="1"/>
  <c r="M2207" s="1"/>
  <c r="K2206"/>
  <c r="L2206" s="1"/>
  <c r="M2206" s="1"/>
  <c r="K2205"/>
  <c r="L2205" s="1"/>
  <c r="M2205" s="1"/>
  <c r="K2204"/>
  <c r="L2204" s="1"/>
  <c r="M2204" s="1"/>
  <c r="K2203"/>
  <c r="L2203" s="1"/>
  <c r="M2203" s="1"/>
  <c r="K2202"/>
  <c r="L2202" s="1"/>
  <c r="M2202" s="1"/>
  <c r="K2201"/>
  <c r="L2201" s="1"/>
  <c r="M2201" s="1"/>
  <c r="K2200"/>
  <c r="L2200" s="1"/>
  <c r="M2200" s="1"/>
  <c r="K2199"/>
  <c r="L2199" s="1"/>
  <c r="M2199" s="1"/>
  <c r="K2198"/>
  <c r="L2198" s="1"/>
  <c r="M2198" s="1"/>
  <c r="K2197"/>
  <c r="L2197" s="1"/>
  <c r="M2197" s="1"/>
  <c r="K2196"/>
  <c r="L2196" s="1"/>
  <c r="M2196" s="1"/>
  <c r="K2195"/>
  <c r="L2195" s="1"/>
  <c r="M2195" s="1"/>
  <c r="K2194"/>
  <c r="L2194" s="1"/>
  <c r="M2194" s="1"/>
  <c r="K2193"/>
  <c r="L2193" s="1"/>
  <c r="M2193" s="1"/>
  <c r="K2192"/>
  <c r="L2192" s="1"/>
  <c r="M2192" s="1"/>
  <c r="K2191"/>
  <c r="L2191" s="1"/>
  <c r="M2191" s="1"/>
  <c r="K2190"/>
  <c r="L2190" s="1"/>
  <c r="M2190" s="1"/>
  <c r="K2189"/>
  <c r="L2189" s="1"/>
  <c r="M2189" s="1"/>
  <c r="K2188"/>
  <c r="L2188" s="1"/>
  <c r="M2188" s="1"/>
  <c r="K2187"/>
  <c r="L2187" s="1"/>
  <c r="M2187" s="1"/>
  <c r="K2186"/>
  <c r="L2186" s="1"/>
  <c r="M2186" s="1"/>
  <c r="K2185"/>
  <c r="L2185" s="1"/>
  <c r="M2185" s="1"/>
  <c r="K2184"/>
  <c r="L2184" s="1"/>
  <c r="M2184" s="1"/>
  <c r="K2183"/>
  <c r="K2182"/>
  <c r="L2182" s="1"/>
  <c r="M2182" s="1"/>
  <c r="K2181"/>
  <c r="L2181" s="1"/>
  <c r="M2181" s="1"/>
  <c r="K2180"/>
  <c r="L2180" s="1"/>
  <c r="M2180" s="1"/>
  <c r="K2179"/>
  <c r="L2179" s="1"/>
  <c r="M2179" s="1"/>
  <c r="K2178"/>
  <c r="L2178" s="1"/>
  <c r="M2178" s="1"/>
  <c r="K2177"/>
  <c r="L2177" s="1"/>
  <c r="M2177" s="1"/>
  <c r="K2176"/>
  <c r="L2176" s="1"/>
  <c r="M2176" s="1"/>
  <c r="K2175"/>
  <c r="L2175" s="1"/>
  <c r="M2175" s="1"/>
  <c r="K2174"/>
  <c r="L2174" s="1"/>
  <c r="M2174" s="1"/>
  <c r="K2173"/>
  <c r="L2173" s="1"/>
  <c r="M2173" s="1"/>
  <c r="K2172"/>
  <c r="L2172" s="1"/>
  <c r="M2172" s="1"/>
  <c r="K2171"/>
  <c r="L2171" s="1"/>
  <c r="M2171" s="1"/>
  <c r="K2170"/>
  <c r="L2170" s="1"/>
  <c r="M2170" s="1"/>
  <c r="K2169"/>
  <c r="L2169" s="1"/>
  <c r="M2169" s="1"/>
  <c r="K2168"/>
  <c r="L2168" s="1"/>
  <c r="M2168" s="1"/>
  <c r="K2167"/>
  <c r="L2167" s="1"/>
  <c r="M2167" s="1"/>
  <c r="K2166"/>
  <c r="L2166" s="1"/>
  <c r="M2166" s="1"/>
  <c r="K2165"/>
  <c r="L2165" s="1"/>
  <c r="M2165" s="1"/>
  <c r="K2164"/>
  <c r="L2164" s="1"/>
  <c r="M2164" s="1"/>
  <c r="K2163"/>
  <c r="L2163" s="1"/>
  <c r="M2163" s="1"/>
  <c r="K2162"/>
  <c r="L2162" s="1"/>
  <c r="M2162" s="1"/>
  <c r="K2161"/>
  <c r="L2161" s="1"/>
  <c r="M2161" s="1"/>
  <c r="K2160"/>
  <c r="L2160" s="1"/>
  <c r="M2160" s="1"/>
  <c r="K2159"/>
  <c r="L2159" s="1"/>
  <c r="M2159" s="1"/>
  <c r="K2158"/>
  <c r="L2158" s="1"/>
  <c r="M2158" s="1"/>
  <c r="K2157"/>
  <c r="L2157" s="1"/>
  <c r="M2157" s="1"/>
  <c r="K2156"/>
  <c r="L2156" s="1"/>
  <c r="M2156" s="1"/>
  <c r="K2155"/>
  <c r="L2155" s="1"/>
  <c r="M2155" s="1"/>
  <c r="K2154"/>
  <c r="L2154" s="1"/>
  <c r="M2154" s="1"/>
  <c r="K2153"/>
  <c r="L2153" s="1"/>
  <c r="M2153" s="1"/>
  <c r="K2152"/>
  <c r="L2152" s="1"/>
  <c r="M2152" s="1"/>
  <c r="K2151"/>
  <c r="L2151" s="1"/>
  <c r="M2151" s="1"/>
  <c r="K2150"/>
  <c r="L2150" s="1"/>
  <c r="M2150" s="1"/>
  <c r="F19" i="2"/>
  <c r="E19"/>
  <c r="F19" i="1"/>
  <c r="B19"/>
  <c r="G19" s="1"/>
  <c r="G19" i="2" l="1"/>
  <c r="I19" s="1"/>
  <c r="J19" s="1"/>
  <c r="I19" i="1"/>
  <c r="L19" s="1"/>
  <c r="M19" l="1"/>
  <c r="K1624" i="3"/>
  <c r="L1624" s="1"/>
  <c r="M1624" s="1"/>
  <c r="K1622"/>
  <c r="J1622"/>
  <c r="K1620"/>
  <c r="J1620"/>
  <c r="K1618"/>
  <c r="J1618"/>
  <c r="K1616"/>
  <c r="J1616"/>
  <c r="K1614"/>
  <c r="J1614"/>
  <c r="K1613"/>
  <c r="L1613" s="1"/>
  <c r="M1613" s="1"/>
  <c r="K1612"/>
  <c r="L1612" s="1"/>
  <c r="M1612" s="1"/>
  <c r="K1610"/>
  <c r="J1610"/>
  <c r="K1608"/>
  <c r="J1608"/>
  <c r="K1606"/>
  <c r="J1606"/>
  <c r="K1604"/>
  <c r="J1604"/>
  <c r="K1602"/>
  <c r="J1602"/>
  <c r="K1600"/>
  <c r="J1600"/>
  <c r="K1598"/>
  <c r="J1598"/>
  <c r="K1596"/>
  <c r="J1596"/>
  <c r="K1594"/>
  <c r="J1594"/>
  <c r="K1592"/>
  <c r="J1592"/>
  <c r="K1590"/>
  <c r="J1590"/>
  <c r="K1588"/>
  <c r="J1588"/>
  <c r="K1586"/>
  <c r="J1586"/>
  <c r="K1584"/>
  <c r="J1584"/>
  <c r="K1582"/>
  <c r="J1582"/>
  <c r="K1580"/>
  <c r="J1580"/>
  <c r="K1578"/>
  <c r="J1578"/>
  <c r="K1576"/>
  <c r="J1576"/>
  <c r="K1574"/>
  <c r="J1574"/>
  <c r="K1572"/>
  <c r="J1572"/>
  <c r="K1571"/>
  <c r="L1571" s="1"/>
  <c r="M1571" s="1"/>
  <c r="K1569"/>
  <c r="J1569"/>
  <c r="K1567"/>
  <c r="J1567"/>
  <c r="K1565"/>
  <c r="J1565"/>
  <c r="K1564"/>
  <c r="L1564" s="1"/>
  <c r="M1564" s="1"/>
  <c r="K1562"/>
  <c r="J1562"/>
  <c r="K1561"/>
  <c r="L1561" s="1"/>
  <c r="M1561" s="1"/>
  <c r="K1559"/>
  <c r="J1559"/>
  <c r="K1557"/>
  <c r="J1557"/>
  <c r="K1556"/>
  <c r="K1555"/>
  <c r="J1555"/>
  <c r="K1553"/>
  <c r="J1553"/>
  <c r="K1551"/>
  <c r="J1551"/>
  <c r="K1550"/>
  <c r="L1550" s="1"/>
  <c r="M1550" s="1"/>
  <c r="K1548"/>
  <c r="J1548"/>
  <c r="K1546"/>
  <c r="J1546"/>
  <c r="K1544"/>
  <c r="J1544"/>
  <c r="K1543"/>
  <c r="L1543" s="1"/>
  <c r="M1543" s="1"/>
  <c r="K1541"/>
  <c r="J1541"/>
  <c r="K1539"/>
  <c r="J1539"/>
  <c r="K1537"/>
  <c r="J1537"/>
  <c r="K1535"/>
  <c r="J1535"/>
  <c r="K1533"/>
  <c r="J1533"/>
  <c r="K1532"/>
  <c r="L1532" s="1"/>
  <c r="M1532" s="1"/>
  <c r="K1531"/>
  <c r="K1530"/>
  <c r="J1530"/>
  <c r="K1528"/>
  <c r="J1528"/>
  <c r="K1526"/>
  <c r="J1526"/>
  <c r="K1524"/>
  <c r="J1524"/>
  <c r="K1522"/>
  <c r="J1522"/>
  <c r="K1521"/>
  <c r="L1521" s="1"/>
  <c r="M1521" s="1"/>
  <c r="K1519"/>
  <c r="J1519"/>
  <c r="K1517"/>
  <c r="J1517"/>
  <c r="K1515"/>
  <c r="J1515"/>
  <c r="K1514"/>
  <c r="L1514" s="1"/>
  <c r="M1514" s="1"/>
  <c r="K1512"/>
  <c r="J1512"/>
  <c r="K1510"/>
  <c r="J1510"/>
  <c r="F13" i="2"/>
  <c r="E13"/>
  <c r="F13" i="1"/>
  <c r="B13"/>
  <c r="G13" s="1"/>
  <c r="L1572" i="3" l="1"/>
  <c r="M1572" s="1"/>
  <c r="L1580"/>
  <c r="M1580" s="1"/>
  <c r="L1616"/>
  <c r="M1616" s="1"/>
  <c r="L1620"/>
  <c r="M1620" s="1"/>
  <c r="L1537"/>
  <c r="M1537" s="1"/>
  <c r="L1526"/>
  <c r="M1526" s="1"/>
  <c r="L1541"/>
  <c r="M1541" s="1"/>
  <c r="L1553"/>
  <c r="M1553" s="1"/>
  <c r="L1539"/>
  <c r="M1539" s="1"/>
  <c r="L1588"/>
  <c r="M1588" s="1"/>
  <c r="L1559"/>
  <c r="M1559" s="1"/>
  <c r="L1565"/>
  <c r="M1565" s="1"/>
  <c r="L1569"/>
  <c r="M1569" s="1"/>
  <c r="L1582"/>
  <c r="M1582" s="1"/>
  <c r="L1606"/>
  <c r="M1606" s="1"/>
  <c r="L1548"/>
  <c r="M1548" s="1"/>
  <c r="L1544"/>
  <c r="M1544" s="1"/>
  <c r="G13" i="2"/>
  <c r="I13" s="1"/>
  <c r="J13" s="1"/>
  <c r="L1528" i="3"/>
  <c r="M1528" s="1"/>
  <c r="L1533"/>
  <c r="M1533" s="1"/>
  <c r="L1592"/>
  <c r="M1592" s="1"/>
  <c r="L1596"/>
  <c r="M1596" s="1"/>
  <c r="L1600"/>
  <c r="M1600" s="1"/>
  <c r="L1604"/>
  <c r="M1604" s="1"/>
  <c r="L1594"/>
  <c r="M1594" s="1"/>
  <c r="L1602"/>
  <c r="M1602" s="1"/>
  <c r="L1574"/>
  <c r="M1574" s="1"/>
  <c r="L1512"/>
  <c r="M1512" s="1"/>
  <c r="L1530"/>
  <c r="M1530" s="1"/>
  <c r="L1522"/>
  <c r="M1522" s="1"/>
  <c r="L1535"/>
  <c r="M1535" s="1"/>
  <c r="L1576"/>
  <c r="M1576" s="1"/>
  <c r="L1586"/>
  <c r="M1586" s="1"/>
  <c r="L1590"/>
  <c r="M1590" s="1"/>
  <c r="L1608"/>
  <c r="M1608" s="1"/>
  <c r="L1517"/>
  <c r="M1517" s="1"/>
  <c r="L1524"/>
  <c r="M1524" s="1"/>
  <c r="L1578"/>
  <c r="M1578" s="1"/>
  <c r="L1610"/>
  <c r="M1610" s="1"/>
  <c r="L1584"/>
  <c r="M1584" s="1"/>
  <c r="L1598"/>
  <c r="M1598" s="1"/>
  <c r="L1551"/>
  <c r="M1551" s="1"/>
  <c r="L1555"/>
  <c r="M1555" s="1"/>
  <c r="L1562"/>
  <c r="M1562" s="1"/>
  <c r="L1546"/>
  <c r="M1546" s="1"/>
  <c r="L1557"/>
  <c r="M1557" s="1"/>
  <c r="L1614"/>
  <c r="M1614" s="1"/>
  <c r="L1618"/>
  <c r="M1618" s="1"/>
  <c r="L1622"/>
  <c r="M1622" s="1"/>
  <c r="L1515"/>
  <c r="M1515" s="1"/>
  <c r="L1519"/>
  <c r="M1519" s="1"/>
  <c r="L1567"/>
  <c r="M1567" s="1"/>
  <c r="L1510"/>
  <c r="M1510" s="1"/>
  <c r="I13" i="1"/>
  <c r="L13" s="1"/>
  <c r="M13" l="1"/>
  <c r="K1896" i="3"/>
  <c r="L1896" s="1"/>
  <c r="M1896" s="1"/>
  <c r="K1895"/>
  <c r="L1895" s="1"/>
  <c r="M1895" s="1"/>
  <c r="K1894"/>
  <c r="L1894" s="1"/>
  <c r="M1894" s="1"/>
  <c r="K1893"/>
  <c r="L1893" s="1"/>
  <c r="M1893" s="1"/>
  <c r="K1892"/>
  <c r="L1892" s="1"/>
  <c r="M1892" s="1"/>
  <c r="K1891"/>
  <c r="L1891" s="1"/>
  <c r="M1891" s="1"/>
  <c r="K1890"/>
  <c r="L1890" s="1"/>
  <c r="M1890" s="1"/>
  <c r="K1889"/>
  <c r="L1889" s="1"/>
  <c r="M1889" s="1"/>
  <c r="K1888"/>
  <c r="L1888" s="1"/>
  <c r="M1888" s="1"/>
  <c r="K1886"/>
  <c r="L1886" s="1"/>
  <c r="M1886" s="1"/>
  <c r="K1884"/>
  <c r="L1884" s="1"/>
  <c r="M1884" s="1"/>
  <c r="K1883"/>
  <c r="L1883" s="1"/>
  <c r="M1883" s="1"/>
  <c r="K1882"/>
  <c r="L1882" s="1"/>
  <c r="M1882" s="1"/>
  <c r="K1880"/>
  <c r="L1880" s="1"/>
  <c r="M1880" s="1"/>
  <c r="K1879"/>
  <c r="L1879" s="1"/>
  <c r="M1879" s="1"/>
  <c r="K1878"/>
  <c r="L1878" s="1"/>
  <c r="M1878" s="1"/>
  <c r="K1877"/>
  <c r="L1877" s="1"/>
  <c r="M1877" s="1"/>
  <c r="K1875"/>
  <c r="L1875" s="1"/>
  <c r="M1875" s="1"/>
  <c r="K1874"/>
  <c r="L1874" s="1"/>
  <c r="M1874" s="1"/>
  <c r="K1872"/>
  <c r="L1872" s="1"/>
  <c r="M1872" s="1"/>
  <c r="K1870"/>
  <c r="L1870" s="1"/>
  <c r="M1870" s="1"/>
  <c r="K1869"/>
  <c r="L1869" s="1"/>
  <c r="M1869" s="1"/>
  <c r="K1868"/>
  <c r="L1868" s="1"/>
  <c r="M1868" s="1"/>
  <c r="K1866"/>
  <c r="L1866" s="1"/>
  <c r="M1866" s="1"/>
  <c r="K1865"/>
  <c r="L1865" s="1"/>
  <c r="M1865" s="1"/>
  <c r="K1864"/>
  <c r="L1864" s="1"/>
  <c r="M1864" s="1"/>
  <c r="K1862"/>
  <c r="L1862" s="1"/>
  <c r="M1862" s="1"/>
  <c r="K1860"/>
  <c r="L1860" s="1"/>
  <c r="M1860" s="1"/>
  <c r="K1858"/>
  <c r="L1858" s="1"/>
  <c r="M1858" s="1"/>
  <c r="K1857"/>
  <c r="L1857" s="1"/>
  <c r="M1857" s="1"/>
  <c r="K1856"/>
  <c r="L1856" s="1"/>
  <c r="M1856" s="1"/>
  <c r="K1855"/>
  <c r="L1855" s="1"/>
  <c r="M1855" s="1"/>
  <c r="K1853"/>
  <c r="L1853" s="1"/>
  <c r="M1853" s="1"/>
  <c r="K1852"/>
  <c r="L1852" s="1"/>
  <c r="M1852" s="1"/>
  <c r="K1851"/>
  <c r="L1851" s="1"/>
  <c r="M1851" s="1"/>
  <c r="K1850"/>
  <c r="L1850" s="1"/>
  <c r="M1850" s="1"/>
  <c r="K1849"/>
  <c r="L1849" s="1"/>
  <c r="M1849" s="1"/>
  <c r="K1848"/>
  <c r="L1848" s="1"/>
  <c r="M1848" s="1"/>
  <c r="K1846"/>
  <c r="L1846" s="1"/>
  <c r="M1846" s="1"/>
  <c r="F16" i="2"/>
  <c r="E16"/>
  <c r="F16" i="1"/>
  <c r="B16"/>
  <c r="G16" s="1"/>
  <c r="G16" i="2" l="1"/>
  <c r="I16" s="1"/>
  <c r="J16" s="1"/>
  <c r="I16" i="1"/>
  <c r="L16" s="1"/>
  <c r="M16" l="1"/>
  <c r="K2460" i="3" l="1"/>
  <c r="L2460" s="1"/>
  <c r="M2460" s="1"/>
  <c r="K2459"/>
  <c r="L2459" s="1"/>
  <c r="M2459" s="1"/>
  <c r="K2455"/>
  <c r="L2455" s="1"/>
  <c r="M2455" s="1"/>
  <c r="K2453"/>
  <c r="L2453" s="1"/>
  <c r="M2453" s="1"/>
  <c r="K2452"/>
  <c r="L2452" s="1"/>
  <c r="M2452" s="1"/>
  <c r="K2450"/>
  <c r="L2450" s="1"/>
  <c r="M2450" s="1"/>
  <c r="K2448"/>
  <c r="L2448" s="1"/>
  <c r="M2448" s="1"/>
  <c r="K2447"/>
  <c r="L2447" s="1"/>
  <c r="M2447" s="1"/>
  <c r="K2446"/>
  <c r="L2446" s="1"/>
  <c r="M2446" s="1"/>
  <c r="K2444"/>
  <c r="L2444" s="1"/>
  <c r="M2444" s="1"/>
  <c r="K2443"/>
  <c r="L2443" s="1"/>
  <c r="M2443" s="1"/>
  <c r="K2442"/>
  <c r="L2442" s="1"/>
  <c r="M2442" s="1"/>
  <c r="K2441"/>
  <c r="L2441" s="1"/>
  <c r="M2441" s="1"/>
  <c r="K2440"/>
  <c r="L2440" s="1"/>
  <c r="M2440" s="1"/>
  <c r="K2438"/>
  <c r="L2438" s="1"/>
  <c r="M2438" s="1"/>
  <c r="K2435"/>
  <c r="L2435" s="1"/>
  <c r="M2435" s="1"/>
  <c r="K2434"/>
  <c r="L2434" s="1"/>
  <c r="M2434" s="1"/>
  <c r="K2433"/>
  <c r="L2433" s="1"/>
  <c r="M2433" s="1"/>
  <c r="K2431"/>
  <c r="L2431" s="1"/>
  <c r="M2431" s="1"/>
  <c r="K2430"/>
  <c r="L2430" s="1"/>
  <c r="M2430" s="1"/>
  <c r="K2428"/>
  <c r="L2428" s="1"/>
  <c r="M2428" s="1"/>
  <c r="K2426"/>
  <c r="L2426" s="1"/>
  <c r="M2426" s="1"/>
  <c r="K2424"/>
  <c r="L2424" s="1"/>
  <c r="M2424" s="1"/>
  <c r="K2423"/>
  <c r="L2423" s="1"/>
  <c r="M2423" s="1"/>
  <c r="K2422"/>
  <c r="L2422" s="1"/>
  <c r="M2422" s="1"/>
  <c r="K2420"/>
  <c r="L2420" s="1"/>
  <c r="M2420" s="1"/>
  <c r="K2417"/>
  <c r="L2417" s="1"/>
  <c r="M2417" s="1"/>
  <c r="K2416"/>
  <c r="L2416" s="1"/>
  <c r="M2416" s="1"/>
  <c r="K2414"/>
  <c r="L2414" s="1"/>
  <c r="M2414" s="1"/>
  <c r="K2411"/>
  <c r="L2411" s="1"/>
  <c r="M2411" s="1"/>
  <c r="K2408"/>
  <c r="L2408" s="1"/>
  <c r="M2408" s="1"/>
  <c r="K2406"/>
  <c r="L2406" s="1"/>
  <c r="M2406" s="1"/>
  <c r="K2404"/>
  <c r="L2404" s="1"/>
  <c r="M2404" s="1"/>
  <c r="K2400"/>
  <c r="L2400" s="1"/>
  <c r="M2400" s="1"/>
  <c r="K2398"/>
  <c r="L2398" s="1"/>
  <c r="M2398" s="1"/>
  <c r="K2397"/>
  <c r="L2397" s="1"/>
  <c r="M2397" s="1"/>
  <c r="K2396"/>
  <c r="L2396" s="1"/>
  <c r="M2396" s="1"/>
  <c r="K2394"/>
  <c r="L2394" s="1"/>
  <c r="M2394" s="1"/>
  <c r="K2392"/>
  <c r="L2392" s="1"/>
  <c r="M2392" s="1"/>
  <c r="K2390"/>
  <c r="L2390" s="1"/>
  <c r="M2390" s="1"/>
  <c r="K2388"/>
  <c r="L2388" s="1"/>
  <c r="M2388" s="1"/>
  <c r="K2385"/>
  <c r="L2385" s="1"/>
  <c r="M2385" s="1"/>
  <c r="K2384"/>
  <c r="L2384" s="1"/>
  <c r="M2384" s="1"/>
  <c r="K2383"/>
  <c r="L2383" s="1"/>
  <c r="M2383" s="1"/>
  <c r="K2382"/>
  <c r="L2382" s="1"/>
  <c r="M2382" s="1"/>
  <c r="K2378"/>
  <c r="L2378" s="1"/>
  <c r="M2378" s="1"/>
  <c r="K2377"/>
  <c r="L2377" s="1"/>
  <c r="M2377" s="1"/>
  <c r="K2376"/>
  <c r="L2376" s="1"/>
  <c r="M2376" s="1"/>
  <c r="K2374"/>
  <c r="L2374" s="1"/>
  <c r="M2374" s="1"/>
  <c r="K2372"/>
  <c r="L2372" s="1"/>
  <c r="M2372" s="1"/>
  <c r="K2370"/>
  <c r="L2370" s="1"/>
  <c r="M2370" s="1"/>
  <c r="K2369"/>
  <c r="L2369" s="1"/>
  <c r="M2369" s="1"/>
  <c r="K2368"/>
  <c r="L2368" s="1"/>
  <c r="M2368" s="1"/>
  <c r="K2366"/>
  <c r="L2366" s="1"/>
  <c r="M2366" s="1"/>
  <c r="K2364"/>
  <c r="L2364" s="1"/>
  <c r="M2364" s="1"/>
  <c r="K2363"/>
  <c r="L2363" s="1"/>
  <c r="M2363" s="1"/>
  <c r="K2362"/>
  <c r="L2362" s="1"/>
  <c r="M2362" s="1"/>
  <c r="F22" i="2"/>
  <c r="E22"/>
  <c r="F22" i="1"/>
  <c r="B22"/>
  <c r="G22" s="1"/>
  <c r="G22" i="2" l="1"/>
  <c r="I22" s="1"/>
  <c r="J22" s="1"/>
  <c r="I22" i="1"/>
  <c r="L22" s="1"/>
  <c r="M22" l="1"/>
  <c r="F11" i="2"/>
  <c r="E11"/>
  <c r="F11" i="1"/>
  <c r="B11"/>
  <c r="G11" s="1"/>
  <c r="G11" i="2" l="1"/>
  <c r="I11" s="1"/>
  <c r="J11" s="1"/>
  <c r="I11" i="1"/>
  <c r="L11" s="1"/>
  <c r="M11" l="1"/>
  <c r="F6" i="2" l="1"/>
  <c r="E6"/>
  <c r="F6" i="1"/>
  <c r="B6"/>
  <c r="G6" s="1"/>
  <c r="K2513" i="3"/>
  <c r="L2513" s="1"/>
  <c r="M2513" s="1"/>
  <c r="K2512"/>
  <c r="L2512" s="1"/>
  <c r="M2512" s="1"/>
  <c r="K2511"/>
  <c r="L2511" s="1"/>
  <c r="M2511" s="1"/>
  <c r="K2510"/>
  <c r="L2510" s="1"/>
  <c r="M2510" s="1"/>
  <c r="K2509"/>
  <c r="L2509" s="1"/>
  <c r="M2509" s="1"/>
  <c r="K2508"/>
  <c r="L2508" s="1"/>
  <c r="M2508" s="1"/>
  <c r="K2507"/>
  <c r="L2507" s="1"/>
  <c r="M2507" s="1"/>
  <c r="K2506"/>
  <c r="L2506" s="1"/>
  <c r="M2506" s="1"/>
  <c r="F24" i="2"/>
  <c r="E24"/>
  <c r="G24" i="1"/>
  <c r="F24"/>
  <c r="G6" i="2" l="1"/>
  <c r="I6" s="1"/>
  <c r="J6" s="1"/>
  <c r="G24"/>
  <c r="I24" s="1"/>
  <c r="J24" s="1"/>
  <c r="I6" i="1"/>
  <c r="L6" s="1"/>
  <c r="M6" s="1"/>
  <c r="I24"/>
  <c r="L24" s="1"/>
  <c r="M24" s="1"/>
  <c r="L792" i="3" l="1"/>
  <c r="M792" s="1"/>
  <c r="L791"/>
  <c r="M791" s="1"/>
  <c r="L790"/>
  <c r="M790" s="1"/>
  <c r="L789"/>
  <c r="M789" s="1"/>
  <c r="L788"/>
  <c r="M788" s="1"/>
  <c r="L787"/>
  <c r="M787" s="1"/>
  <c r="L786"/>
  <c r="M786" s="1"/>
  <c r="L785"/>
  <c r="M785" s="1"/>
  <c r="L784"/>
  <c r="M784" s="1"/>
  <c r="L783"/>
  <c r="M783" s="1"/>
  <c r="L782"/>
  <c r="M782" s="1"/>
  <c r="L781"/>
  <c r="M781" s="1"/>
  <c r="L780"/>
  <c r="M780" s="1"/>
  <c r="L779"/>
  <c r="M779" s="1"/>
  <c r="L778"/>
  <c r="M778" s="1"/>
  <c r="L777"/>
  <c r="M777" s="1"/>
  <c r="L776"/>
  <c r="M776" s="1"/>
  <c r="K775"/>
  <c r="L775" s="1"/>
  <c r="M775" s="1"/>
  <c r="K774"/>
  <c r="L774" s="1"/>
  <c r="M774" s="1"/>
  <c r="K773"/>
  <c r="L773" s="1"/>
  <c r="M773" s="1"/>
  <c r="K772"/>
  <c r="L772" s="1"/>
  <c r="M772" s="1"/>
  <c r="K771"/>
  <c r="L771" s="1"/>
  <c r="M771" s="1"/>
  <c r="K770"/>
  <c r="L770" s="1"/>
  <c r="M770" s="1"/>
  <c r="K769"/>
  <c r="L769" s="1"/>
  <c r="M769" s="1"/>
  <c r="K768"/>
  <c r="L768" s="1"/>
  <c r="M768" s="1"/>
  <c r="K766"/>
  <c r="L766" s="1"/>
  <c r="M766" s="1"/>
  <c r="K765"/>
  <c r="L765" s="1"/>
  <c r="M765" s="1"/>
  <c r="K764"/>
  <c r="L764" s="1"/>
  <c r="M764" s="1"/>
  <c r="K762"/>
  <c r="L762" s="1"/>
  <c r="M762" s="1"/>
  <c r="K760"/>
  <c r="L760" s="1"/>
  <c r="M760" s="1"/>
  <c r="K759"/>
  <c r="L759" s="1"/>
  <c r="M759" s="1"/>
  <c r="K757"/>
  <c r="L757" s="1"/>
  <c r="M757" s="1"/>
  <c r="K755"/>
  <c r="L755" s="1"/>
  <c r="M755" s="1"/>
  <c r="K754"/>
  <c r="L754" s="1"/>
  <c r="M754" s="1"/>
  <c r="K753"/>
  <c r="L753" s="1"/>
  <c r="M753" s="1"/>
  <c r="K751"/>
  <c r="L751" s="1"/>
  <c r="M751" s="1"/>
  <c r="K749"/>
  <c r="L749" s="1"/>
  <c r="M749" s="1"/>
  <c r="K747"/>
  <c r="L747" s="1"/>
  <c r="M747" s="1"/>
  <c r="K745"/>
  <c r="L745" s="1"/>
  <c r="M745" s="1"/>
  <c r="K743"/>
  <c r="L743" s="1"/>
  <c r="M743" s="1"/>
  <c r="K742"/>
  <c r="L742" s="1"/>
  <c r="M742" s="1"/>
  <c r="K740"/>
  <c r="L740" s="1"/>
  <c r="M740" s="1"/>
  <c r="K739"/>
  <c r="L739" s="1"/>
  <c r="M739" s="1"/>
  <c r="K737"/>
  <c r="L737" s="1"/>
  <c r="M737" s="1"/>
  <c r="K735"/>
  <c r="L735" s="1"/>
  <c r="M735" s="1"/>
  <c r="K733"/>
  <c r="L733" s="1"/>
  <c r="M733" s="1"/>
  <c r="K730"/>
  <c r="L730" s="1"/>
  <c r="M730" s="1"/>
  <c r="F8" i="2"/>
  <c r="E8"/>
  <c r="F8" i="1"/>
  <c r="B8"/>
  <c r="G8" s="1"/>
  <c r="G8" i="2" l="1"/>
  <c r="I8" s="1"/>
  <c r="J8" s="1"/>
  <c r="I8" i="1"/>
  <c r="L8" s="1"/>
  <c r="K1003" i="3" l="1"/>
  <c r="L1003" s="1"/>
  <c r="M1003" s="1"/>
  <c r="K1001"/>
  <c r="L1001" s="1"/>
  <c r="M1001" s="1"/>
  <c r="K997"/>
  <c r="L997" s="1"/>
  <c r="M997" s="1"/>
  <c r="K995"/>
  <c r="L995" s="1"/>
  <c r="M995" s="1"/>
  <c r="K993"/>
  <c r="L993" s="1"/>
  <c r="M993" s="1"/>
  <c r="K991"/>
  <c r="L991" s="1"/>
  <c r="M991" s="1"/>
  <c r="K989"/>
  <c r="L989" s="1"/>
  <c r="M989" s="1"/>
  <c r="K987"/>
  <c r="L987" s="1"/>
  <c r="M987" s="1"/>
  <c r="K985"/>
  <c r="L985" s="1"/>
  <c r="M985" s="1"/>
  <c r="K983"/>
  <c r="L983" s="1"/>
  <c r="M983" s="1"/>
  <c r="K980"/>
  <c r="L980" s="1"/>
  <c r="M980" s="1"/>
  <c r="K978"/>
  <c r="L978" s="1"/>
  <c r="M978" s="1"/>
  <c r="K976"/>
  <c r="L976" s="1"/>
  <c r="M976" s="1"/>
  <c r="K974"/>
  <c r="L974" s="1"/>
  <c r="M974" s="1"/>
  <c r="K972"/>
  <c r="L972" s="1"/>
  <c r="M972" s="1"/>
  <c r="K970"/>
  <c r="L970" s="1"/>
  <c r="M970" s="1"/>
  <c r="K967"/>
  <c r="L967" s="1"/>
  <c r="M967" s="1"/>
  <c r="K965"/>
  <c r="L965" s="1"/>
  <c r="M965" s="1"/>
  <c r="K963"/>
  <c r="L963" s="1"/>
  <c r="M963" s="1"/>
  <c r="K961"/>
  <c r="L961" s="1"/>
  <c r="M961" s="1"/>
  <c r="K958"/>
  <c r="L958" s="1"/>
  <c r="M958" s="1"/>
  <c r="K956"/>
  <c r="L956" s="1"/>
  <c r="M956" s="1"/>
  <c r="K952"/>
  <c r="L952" s="1"/>
  <c r="M952" s="1"/>
  <c r="K950"/>
  <c r="L950" s="1"/>
  <c r="M950" s="1"/>
  <c r="K948"/>
  <c r="L948" s="1"/>
  <c r="M948" s="1"/>
  <c r="K946"/>
  <c r="L946" s="1"/>
  <c r="M946" s="1"/>
  <c r="K943"/>
  <c r="L943" s="1"/>
  <c r="M943" s="1"/>
  <c r="K940"/>
  <c r="L940" s="1"/>
  <c r="M940" s="1"/>
  <c r="K938"/>
  <c r="L938" s="1"/>
  <c r="M938" s="1"/>
  <c r="K936"/>
  <c r="L936" s="1"/>
  <c r="M936" s="1"/>
  <c r="K934"/>
  <c r="L934" s="1"/>
  <c r="M934" s="1"/>
  <c r="K931"/>
  <c r="L931" s="1"/>
  <c r="M931" s="1"/>
  <c r="K928"/>
  <c r="L928" s="1"/>
  <c r="M928" s="1"/>
  <c r="K926"/>
  <c r="L926" s="1"/>
  <c r="M926" s="1"/>
  <c r="K923"/>
  <c r="L923" s="1"/>
  <c r="M923" s="1"/>
  <c r="K921"/>
  <c r="L921" s="1"/>
  <c r="M921" s="1"/>
  <c r="K919"/>
  <c r="L919" s="1"/>
  <c r="M919" s="1"/>
  <c r="K918"/>
  <c r="L918" s="1"/>
  <c r="M918" s="1"/>
  <c r="K916"/>
  <c r="L916" s="1"/>
  <c r="M916" s="1"/>
  <c r="K914"/>
  <c r="L914" s="1"/>
  <c r="M914" s="1"/>
  <c r="K912"/>
  <c r="L912" s="1"/>
  <c r="M912" s="1"/>
  <c r="K910"/>
  <c r="L910" s="1"/>
  <c r="M910" s="1"/>
  <c r="K907"/>
  <c r="L907" s="1"/>
  <c r="M907" s="1"/>
  <c r="K904"/>
  <c r="L904" s="1"/>
  <c r="M904" s="1"/>
  <c r="K902"/>
  <c r="L902" s="1"/>
  <c r="M902" s="1"/>
  <c r="K900"/>
  <c r="L900" s="1"/>
  <c r="M900" s="1"/>
  <c r="K898"/>
  <c r="L898" s="1"/>
  <c r="M898" s="1"/>
  <c r="K895"/>
  <c r="L895" s="1"/>
  <c r="M895" s="1"/>
  <c r="K893"/>
  <c r="L893" s="1"/>
  <c r="M893" s="1"/>
  <c r="K891"/>
  <c r="L891" s="1"/>
  <c r="M891" s="1"/>
  <c r="K888"/>
  <c r="L888" s="1"/>
  <c r="M888" s="1"/>
  <c r="K885"/>
  <c r="L885" s="1"/>
  <c r="M885" s="1"/>
  <c r="K882"/>
  <c r="L882" s="1"/>
  <c r="M882" s="1"/>
  <c r="K879"/>
  <c r="L879" s="1"/>
  <c r="M879" s="1"/>
  <c r="K875"/>
  <c r="L875" s="1"/>
  <c r="M875" s="1"/>
  <c r="K872"/>
  <c r="L872" s="1"/>
  <c r="M872" s="1"/>
  <c r="K867"/>
  <c r="L867" s="1"/>
  <c r="M867" s="1"/>
  <c r="K863"/>
  <c r="L863" s="1"/>
  <c r="M863" s="1"/>
  <c r="K861"/>
  <c r="L861" s="1"/>
  <c r="M861" s="1"/>
  <c r="K859"/>
  <c r="L859" s="1"/>
  <c r="M859" s="1"/>
  <c r="K855"/>
  <c r="L855" s="1"/>
  <c r="M855" s="1"/>
  <c r="K851"/>
  <c r="L851" s="1"/>
  <c r="M851" s="1"/>
  <c r="K847"/>
  <c r="L847" s="1"/>
  <c r="M847" s="1"/>
  <c r="K845"/>
  <c r="L845" s="1"/>
  <c r="M845" s="1"/>
  <c r="K842"/>
  <c r="L842" s="1"/>
  <c r="M842" s="1"/>
  <c r="K838"/>
  <c r="L838" s="1"/>
  <c r="M838" s="1"/>
  <c r="K834"/>
  <c r="L834" s="1"/>
  <c r="M834" s="1"/>
  <c r="K830"/>
  <c r="L830" s="1"/>
  <c r="M830" s="1"/>
  <c r="K828"/>
  <c r="L828" s="1"/>
  <c r="M828" s="1"/>
  <c r="K825"/>
  <c r="L825" s="1"/>
  <c r="M825" s="1"/>
  <c r="K822"/>
  <c r="L822" s="1"/>
  <c r="M822" s="1"/>
  <c r="K820"/>
  <c r="L820" s="1"/>
  <c r="M820" s="1"/>
  <c r="K818"/>
  <c r="L818" s="1"/>
  <c r="M818" s="1"/>
  <c r="K815"/>
  <c r="L815" s="1"/>
  <c r="M815" s="1"/>
  <c r="K814"/>
  <c r="L814" s="1"/>
  <c r="M814" s="1"/>
  <c r="K811"/>
  <c r="L811" s="1"/>
  <c r="M811" s="1"/>
  <c r="K809"/>
  <c r="L809" s="1"/>
  <c r="M809" s="1"/>
  <c r="K807"/>
  <c r="L807" s="1"/>
  <c r="M807" s="1"/>
  <c r="K804"/>
  <c r="L804" s="1"/>
  <c r="M804" s="1"/>
  <c r="K802"/>
  <c r="L802" s="1"/>
  <c r="M802" s="1"/>
  <c r="K800"/>
  <c r="L800" s="1"/>
  <c r="M800" s="1"/>
  <c r="K796"/>
  <c r="L796" s="1"/>
  <c r="M796" s="1"/>
  <c r="K793"/>
  <c r="L793" s="1"/>
  <c r="M793" s="1"/>
  <c r="F9" i="2"/>
  <c r="E9"/>
  <c r="F9" i="1"/>
  <c r="B9"/>
  <c r="G9" s="1"/>
  <c r="G9" i="2" l="1"/>
  <c r="I9" s="1"/>
  <c r="J9" s="1"/>
  <c r="I9" i="1"/>
  <c r="L9" s="1"/>
  <c r="M9" l="1"/>
  <c r="K2149" i="3"/>
  <c r="L2149" s="1"/>
  <c r="M2149" s="1"/>
  <c r="K2146"/>
  <c r="L2146" s="1"/>
  <c r="M2146" s="1"/>
  <c r="K2143"/>
  <c r="L2143" s="1"/>
  <c r="M2143" s="1"/>
  <c r="K2142"/>
  <c r="L2142" s="1"/>
  <c r="M2142" s="1"/>
  <c r="K2141"/>
  <c r="L2141" s="1"/>
  <c r="M2141" s="1"/>
  <c r="K2140"/>
  <c r="L2140" s="1"/>
  <c r="M2140" s="1"/>
  <c r="K2139"/>
  <c r="L2139" s="1"/>
  <c r="M2139" s="1"/>
  <c r="K2136"/>
  <c r="L2136" s="1"/>
  <c r="M2136" s="1"/>
  <c r="K2135"/>
  <c r="L2135" s="1"/>
  <c r="M2135" s="1"/>
  <c r="K2132"/>
  <c r="L2132" s="1"/>
  <c r="M2132" s="1"/>
  <c r="K2128"/>
  <c r="L2128" s="1"/>
  <c r="M2128" s="1"/>
  <c r="K2125"/>
  <c r="L2125" s="1"/>
  <c r="M2125" s="1"/>
  <c r="K2124"/>
  <c r="L2124" s="1"/>
  <c r="M2124" s="1"/>
  <c r="K2123"/>
  <c r="L2123" s="1"/>
  <c r="M2123" s="1"/>
  <c r="K2121"/>
  <c r="L2121" s="1"/>
  <c r="M2121" s="1"/>
  <c r="K2118"/>
  <c r="L2118" s="1"/>
  <c r="M2118" s="1"/>
  <c r="K2115"/>
  <c r="L2115" s="1"/>
  <c r="M2115" s="1"/>
  <c r="K2114"/>
  <c r="L2114" s="1"/>
  <c r="M2114" s="1"/>
  <c r="K2111"/>
  <c r="L2111" s="1"/>
  <c r="M2111" s="1"/>
  <c r="K2109"/>
  <c r="L2109" s="1"/>
  <c r="M2109" s="1"/>
  <c r="K2106"/>
  <c r="L2106" s="1"/>
  <c r="M2106" s="1"/>
  <c r="K2103"/>
  <c r="L2103" s="1"/>
  <c r="M2103" s="1"/>
  <c r="K2100"/>
  <c r="L2100" s="1"/>
  <c r="M2100" s="1"/>
  <c r="K2099"/>
  <c r="L2099" s="1"/>
  <c r="M2099" s="1"/>
  <c r="K2098"/>
  <c r="L2098" s="1"/>
  <c r="M2098" s="1"/>
  <c r="K2095"/>
  <c r="L2095" s="1"/>
  <c r="M2095" s="1"/>
  <c r="K2090"/>
  <c r="L2090" s="1"/>
  <c r="M2090" s="1"/>
  <c r="K2089"/>
  <c r="L2089" s="1"/>
  <c r="M2089" s="1"/>
  <c r="K2088"/>
  <c r="L2088" s="1"/>
  <c r="M2088" s="1"/>
  <c r="K2084"/>
  <c r="L2084" s="1"/>
  <c r="M2084" s="1"/>
  <c r="K2083"/>
  <c r="L2083" s="1"/>
  <c r="M2083" s="1"/>
  <c r="K2082"/>
  <c r="L2082" s="1"/>
  <c r="M2082" s="1"/>
  <c r="K2080"/>
  <c r="L2080" s="1"/>
  <c r="M2080" s="1"/>
  <c r="K2079"/>
  <c r="L2079" s="1"/>
  <c r="M2079" s="1"/>
  <c r="K2076"/>
  <c r="L2076" s="1"/>
  <c r="M2076" s="1"/>
  <c r="K2075"/>
  <c r="L2075" s="1"/>
  <c r="M2075" s="1"/>
  <c r="K2074"/>
  <c r="L2074" s="1"/>
  <c r="M2074" s="1"/>
  <c r="K2073"/>
  <c r="L2073" s="1"/>
  <c r="M2073" s="1"/>
  <c r="K2071"/>
  <c r="L2071" s="1"/>
  <c r="M2071" s="1"/>
  <c r="K2070"/>
  <c r="L2070" s="1"/>
  <c r="M2070" s="1"/>
  <c r="K2068"/>
  <c r="L2068" s="1"/>
  <c r="M2068" s="1"/>
  <c r="K2067"/>
  <c r="L2067" s="1"/>
  <c r="M2067" s="1"/>
  <c r="K2065"/>
  <c r="L2065" s="1"/>
  <c r="M2065" s="1"/>
  <c r="K2064"/>
  <c r="L2064" s="1"/>
  <c r="M2064" s="1"/>
  <c r="K2062"/>
  <c r="L2062" s="1"/>
  <c r="M2062" s="1"/>
  <c r="K2061"/>
  <c r="L2061" s="1"/>
  <c r="M2061" s="1"/>
  <c r="K2058"/>
  <c r="L2058" s="1"/>
  <c r="M2058" s="1"/>
  <c r="K2055"/>
  <c r="L2055" s="1"/>
  <c r="M2055" s="1"/>
  <c r="K2053"/>
  <c r="L2053" s="1"/>
  <c r="M2053" s="1"/>
  <c r="K2051"/>
  <c r="L2051" s="1"/>
  <c r="M2051" s="1"/>
  <c r="K2047"/>
  <c r="L2047" s="1"/>
  <c r="M2047" s="1"/>
  <c r="K2044"/>
  <c r="L2044" s="1"/>
  <c r="M2044" s="1"/>
  <c r="K2043"/>
  <c r="L2043" s="1"/>
  <c r="M2043" s="1"/>
  <c r="K2041"/>
  <c r="L2041" s="1"/>
  <c r="M2041" s="1"/>
  <c r="K2040"/>
  <c r="L2040" s="1"/>
  <c r="M2040" s="1"/>
  <c r="K2039"/>
  <c r="L2039" s="1"/>
  <c r="M2039" s="1"/>
  <c r="K2038"/>
  <c r="L2038" s="1"/>
  <c r="M2038" s="1"/>
  <c r="K2035"/>
  <c r="L2035" s="1"/>
  <c r="M2035" s="1"/>
  <c r="K2033"/>
  <c r="L2033" s="1"/>
  <c r="M2033" s="1"/>
  <c r="K2030"/>
  <c r="L2030" s="1"/>
  <c r="M2030" s="1"/>
  <c r="K2026"/>
  <c r="L2026" s="1"/>
  <c r="M2026" s="1"/>
  <c r="K2024"/>
  <c r="L2024" s="1"/>
  <c r="M2024" s="1"/>
  <c r="K2023"/>
  <c r="L2023" s="1"/>
  <c r="M2023" s="1"/>
  <c r="K2022"/>
  <c r="L2022" s="1"/>
  <c r="M2022" s="1"/>
  <c r="K2021"/>
  <c r="L2021" s="1"/>
  <c r="M2021" s="1"/>
  <c r="K2020"/>
  <c r="L2020" s="1"/>
  <c r="M2020" s="1"/>
  <c r="K2018"/>
  <c r="L2018" s="1"/>
  <c r="M2018" s="1"/>
  <c r="K2017"/>
  <c r="L2017" s="1"/>
  <c r="M2017" s="1"/>
  <c r="K2013"/>
  <c r="L2013" s="1"/>
  <c r="M2013" s="1"/>
  <c r="K2010"/>
  <c r="L2010" s="1"/>
  <c r="M2010" s="1"/>
  <c r="K2009"/>
  <c r="L2009" s="1"/>
  <c r="M2009" s="1"/>
  <c r="K2007"/>
  <c r="L2007" s="1"/>
  <c r="M2007" s="1"/>
  <c r="K2006"/>
  <c r="L2006" s="1"/>
  <c r="M2006" s="1"/>
  <c r="F18" i="2"/>
  <c r="E18"/>
  <c r="F18" i="1"/>
  <c r="B18"/>
  <c r="G18" s="1"/>
  <c r="G18" i="2" l="1"/>
  <c r="I18" s="1"/>
  <c r="J18" s="1"/>
  <c r="I18" i="1"/>
  <c r="L18" s="1"/>
  <c r="M18" l="1"/>
  <c r="K2003" i="3"/>
  <c r="L2003" s="1"/>
  <c r="M2003" s="1"/>
  <c r="K1999"/>
  <c r="L1999" s="1"/>
  <c r="M1999" s="1"/>
  <c r="K1995"/>
  <c r="L1995" s="1"/>
  <c r="M1995" s="1"/>
  <c r="K1991"/>
  <c r="L1991" s="1"/>
  <c r="M1991" s="1"/>
  <c r="K1987"/>
  <c r="L1987" s="1"/>
  <c r="M1987" s="1"/>
  <c r="K1983"/>
  <c r="L1983" s="1"/>
  <c r="M1983" s="1"/>
  <c r="K1981"/>
  <c r="L1981" s="1"/>
  <c r="M1981" s="1"/>
  <c r="K1978"/>
  <c r="L1978" s="1"/>
  <c r="M1978" s="1"/>
  <c r="K1975"/>
  <c r="L1975" s="1"/>
  <c r="M1975" s="1"/>
  <c r="K1971"/>
  <c r="L1971" s="1"/>
  <c r="M1971" s="1"/>
  <c r="K1967"/>
  <c r="L1967" s="1"/>
  <c r="M1967" s="1"/>
  <c r="K1963"/>
  <c r="L1963" s="1"/>
  <c r="M1963" s="1"/>
  <c r="K1959"/>
  <c r="L1959" s="1"/>
  <c r="M1959" s="1"/>
  <c r="K1956"/>
  <c r="L1956" s="1"/>
  <c r="M1956" s="1"/>
  <c r="K1953"/>
  <c r="L1953" s="1"/>
  <c r="M1953" s="1"/>
  <c r="K1950"/>
  <c r="L1950" s="1"/>
  <c r="M1950" s="1"/>
  <c r="K1947"/>
  <c r="L1947" s="1"/>
  <c r="M1947" s="1"/>
  <c r="K1945"/>
  <c r="L1945" s="1"/>
  <c r="M1945" s="1"/>
  <c r="K1943"/>
  <c r="L1943" s="1"/>
  <c r="M1943" s="1"/>
  <c r="K1942"/>
  <c r="L1942" s="1"/>
  <c r="M1942" s="1"/>
  <c r="K1940"/>
  <c r="L1940" s="1"/>
  <c r="M1940" s="1"/>
  <c r="K1938"/>
  <c r="L1938" s="1"/>
  <c r="M1938" s="1"/>
  <c r="K1936"/>
  <c r="L1936" s="1"/>
  <c r="M1936" s="1"/>
  <c r="K1934"/>
  <c r="L1934" s="1"/>
  <c r="M1934" s="1"/>
  <c r="K1932"/>
  <c r="L1932" s="1"/>
  <c r="M1932" s="1"/>
  <c r="K1931"/>
  <c r="L1931" s="1"/>
  <c r="M1931" s="1"/>
  <c r="K1930"/>
  <c r="L1930" s="1"/>
  <c r="M1930" s="1"/>
  <c r="K1928"/>
  <c r="L1928" s="1"/>
  <c r="M1928" s="1"/>
  <c r="K1926"/>
  <c r="L1926" s="1"/>
  <c r="M1926" s="1"/>
  <c r="K1923"/>
  <c r="L1923" s="1"/>
  <c r="M1923" s="1"/>
  <c r="K1919"/>
  <c r="L1919" s="1"/>
  <c r="M1919" s="1"/>
  <c r="K1918"/>
  <c r="L1918" s="1"/>
  <c r="M1918" s="1"/>
  <c r="K1916"/>
  <c r="L1916" s="1"/>
  <c r="M1916" s="1"/>
  <c r="K1913"/>
  <c r="L1913" s="1"/>
  <c r="M1913" s="1"/>
  <c r="K1910"/>
  <c r="L1910" s="1"/>
  <c r="M1910" s="1"/>
  <c r="K1908"/>
  <c r="L1908" s="1"/>
  <c r="M1908" s="1"/>
  <c r="K1905"/>
  <c r="L1905" s="1"/>
  <c r="M1905" s="1"/>
  <c r="K1903"/>
  <c r="L1903" s="1"/>
  <c r="M1903" s="1"/>
  <c r="K1901"/>
  <c r="L1901" s="1"/>
  <c r="M1901" s="1"/>
  <c r="K1899"/>
  <c r="L1899" s="1"/>
  <c r="M1899" s="1"/>
  <c r="K1897"/>
  <c r="L1897" s="1"/>
  <c r="M1897" s="1"/>
  <c r="F17" i="2"/>
  <c r="E17"/>
  <c r="F17" i="1"/>
  <c r="B17"/>
  <c r="G17" s="1"/>
  <c r="G17" i="2" l="1"/>
  <c r="I17" s="1"/>
  <c r="J17" s="1"/>
  <c r="I17" i="1"/>
  <c r="L17" s="1"/>
  <c r="M17" s="1"/>
  <c r="K1845" i="3" l="1"/>
  <c r="L1845" s="1"/>
  <c r="M1845" s="1"/>
  <c r="K1843"/>
  <c r="L1843" s="1"/>
  <c r="M1843" s="1"/>
  <c r="K1841"/>
  <c r="L1841" s="1"/>
  <c r="M1841" s="1"/>
  <c r="K1840"/>
  <c r="L1840" s="1"/>
  <c r="M1840" s="1"/>
  <c r="K1839"/>
  <c r="L1839" s="1"/>
  <c r="M1839" s="1"/>
  <c r="K1838"/>
  <c r="L1838" s="1"/>
  <c r="M1838" s="1"/>
  <c r="K1837"/>
  <c r="L1837" s="1"/>
  <c r="M1837" s="1"/>
  <c r="K1835"/>
  <c r="L1835" s="1"/>
  <c r="M1835" s="1"/>
  <c r="K1832"/>
  <c r="L1832" s="1"/>
  <c r="M1832" s="1"/>
  <c r="K1831"/>
  <c r="L1831" s="1"/>
  <c r="M1831" s="1"/>
  <c r="K1829"/>
  <c r="L1829" s="1"/>
  <c r="M1829" s="1"/>
  <c r="K1827"/>
  <c r="L1827" s="1"/>
  <c r="M1827" s="1"/>
  <c r="K1825"/>
  <c r="L1825" s="1"/>
  <c r="M1825" s="1"/>
  <c r="K1823"/>
  <c r="L1823" s="1"/>
  <c r="M1823" s="1"/>
  <c r="K1821"/>
  <c r="L1821" s="1"/>
  <c r="M1821" s="1"/>
  <c r="K1820"/>
  <c r="L1820" s="1"/>
  <c r="M1820" s="1"/>
  <c r="K1819"/>
  <c r="L1819" s="1"/>
  <c r="M1819" s="1"/>
  <c r="K1818"/>
  <c r="L1818" s="1"/>
  <c r="M1818" s="1"/>
  <c r="K1817"/>
  <c r="L1817" s="1"/>
  <c r="M1817" s="1"/>
  <c r="K1815"/>
  <c r="L1815" s="1"/>
  <c r="M1815" s="1"/>
  <c r="K1814"/>
  <c r="L1814" s="1"/>
  <c r="M1814" s="1"/>
  <c r="K1812"/>
  <c r="L1812" s="1"/>
  <c r="M1812" s="1"/>
  <c r="K1810"/>
  <c r="L1810" s="1"/>
  <c r="M1810" s="1"/>
  <c r="K1808"/>
  <c r="L1808" s="1"/>
  <c r="M1808" s="1"/>
  <c r="K1806"/>
  <c r="L1806" s="1"/>
  <c r="M1806" s="1"/>
  <c r="K1804"/>
  <c r="L1804" s="1"/>
  <c r="M1804" s="1"/>
  <c r="K1803"/>
  <c r="L1803" s="1"/>
  <c r="M1803" s="1"/>
  <c r="K1801"/>
  <c r="L1801" s="1"/>
  <c r="M1801" s="1"/>
  <c r="K1799"/>
  <c r="L1799" s="1"/>
  <c r="M1799" s="1"/>
  <c r="K1797"/>
  <c r="L1797" s="1"/>
  <c r="M1797" s="1"/>
  <c r="K1795"/>
  <c r="L1795" s="1"/>
  <c r="M1795" s="1"/>
  <c r="K1792"/>
  <c r="L1792" s="1"/>
  <c r="M1792" s="1"/>
  <c r="K1790"/>
  <c r="L1790" s="1"/>
  <c r="M1790" s="1"/>
  <c r="K1788"/>
  <c r="L1788" s="1"/>
  <c r="M1788" s="1"/>
  <c r="K1786"/>
  <c r="L1786" s="1"/>
  <c r="M1786" s="1"/>
  <c r="K1784"/>
  <c r="L1784" s="1"/>
  <c r="M1784" s="1"/>
  <c r="K1782"/>
  <c r="L1782" s="1"/>
  <c r="M1782" s="1"/>
  <c r="K1779"/>
  <c r="L1779" s="1"/>
  <c r="M1779" s="1"/>
  <c r="K1777"/>
  <c r="L1777" s="1"/>
  <c r="M1777" s="1"/>
  <c r="K1775"/>
  <c r="L1775" s="1"/>
  <c r="M1775" s="1"/>
  <c r="K1773"/>
  <c r="L1773" s="1"/>
  <c r="M1773" s="1"/>
  <c r="K1771"/>
  <c r="L1771" s="1"/>
  <c r="M1771" s="1"/>
  <c r="K1769"/>
  <c r="L1769" s="1"/>
  <c r="M1769" s="1"/>
  <c r="K1767"/>
  <c r="L1767" s="1"/>
  <c r="M1767" s="1"/>
  <c r="K1766"/>
  <c r="L1766" s="1"/>
  <c r="M1766" s="1"/>
  <c r="K1764"/>
  <c r="L1764" s="1"/>
  <c r="M1764" s="1"/>
  <c r="K1762"/>
  <c r="L1762" s="1"/>
  <c r="M1762" s="1"/>
  <c r="K1760"/>
  <c r="L1760" s="1"/>
  <c r="M1760" s="1"/>
  <c r="K1758"/>
  <c r="L1758" s="1"/>
  <c r="M1758" s="1"/>
  <c r="K1755"/>
  <c r="L1755" s="1"/>
  <c r="M1755" s="1"/>
  <c r="K1753"/>
  <c r="L1753" s="1"/>
  <c r="M1753" s="1"/>
  <c r="K1750"/>
  <c r="L1750" s="1"/>
  <c r="M1750" s="1"/>
  <c r="K1748"/>
  <c r="L1748" s="1"/>
  <c r="M1748" s="1"/>
  <c r="K1746"/>
  <c r="L1746" s="1"/>
  <c r="M1746" s="1"/>
  <c r="K1744"/>
  <c r="L1744" s="1"/>
  <c r="M1744" s="1"/>
  <c r="K1742"/>
  <c r="L1742" s="1"/>
  <c r="M1742" s="1"/>
  <c r="K1740"/>
  <c r="L1740" s="1"/>
  <c r="M1740" s="1"/>
  <c r="K1739"/>
  <c r="L1739" s="1"/>
  <c r="M1739" s="1"/>
  <c r="K1736"/>
  <c r="L1736" s="1"/>
  <c r="M1736" s="1"/>
  <c r="K1733"/>
  <c r="L1733" s="1"/>
  <c r="M1733" s="1"/>
  <c r="K1731"/>
  <c r="L1731" s="1"/>
  <c r="M1731" s="1"/>
  <c r="K1728"/>
  <c r="L1728" s="1"/>
  <c r="M1728" s="1"/>
  <c r="K1726"/>
  <c r="L1726" s="1"/>
  <c r="M1726" s="1"/>
  <c r="K1724"/>
  <c r="L1724" s="1"/>
  <c r="M1724" s="1"/>
  <c r="K1722"/>
  <c r="L1722" s="1"/>
  <c r="M1722" s="1"/>
  <c r="K1718"/>
  <c r="L1718" s="1"/>
  <c r="M1718" s="1"/>
  <c r="K1715"/>
  <c r="L1715" s="1"/>
  <c r="M1715" s="1"/>
  <c r="K1712"/>
  <c r="L1712" s="1"/>
  <c r="M1712" s="1"/>
  <c r="K1710"/>
  <c r="L1710" s="1"/>
  <c r="M1710" s="1"/>
  <c r="K1708"/>
  <c r="L1708" s="1"/>
  <c r="M1708" s="1"/>
  <c r="K1706"/>
  <c r="L1706" s="1"/>
  <c r="M1706" s="1"/>
  <c r="K1702"/>
  <c r="L1702" s="1"/>
  <c r="M1702" s="1"/>
  <c r="K1700"/>
  <c r="L1700" s="1"/>
  <c r="M1700" s="1"/>
  <c r="K1697"/>
  <c r="L1697" s="1"/>
  <c r="M1697" s="1"/>
  <c r="K1694"/>
  <c r="L1694" s="1"/>
  <c r="M1694" s="1"/>
  <c r="K1690"/>
  <c r="L1690" s="1"/>
  <c r="M1690" s="1"/>
  <c r="K1687"/>
  <c r="L1687" s="1"/>
  <c r="M1687" s="1"/>
  <c r="F15" i="2"/>
  <c r="E15"/>
  <c r="F15" i="1"/>
  <c r="B15"/>
  <c r="G15" s="1"/>
  <c r="G15" i="2" l="1"/>
  <c r="I15" s="1"/>
  <c r="J15" s="1"/>
  <c r="I15" i="1"/>
  <c r="L15" s="1"/>
  <c r="M15" l="1"/>
  <c r="K2505" i="3"/>
  <c r="L2505" s="1"/>
  <c r="M2505" s="1"/>
  <c r="K2504"/>
  <c r="L2504" s="1"/>
  <c r="M2504" s="1"/>
  <c r="K2503"/>
  <c r="L2503" s="1"/>
  <c r="M2503" s="1"/>
  <c r="K2502"/>
  <c r="L2502" s="1"/>
  <c r="M2502" s="1"/>
  <c r="K2501"/>
  <c r="L2501" s="1"/>
  <c r="M2501" s="1"/>
  <c r="K2500"/>
  <c r="L2500" s="1"/>
  <c r="M2500" s="1"/>
  <c r="K2499"/>
  <c r="L2499" s="1"/>
  <c r="M2499" s="1"/>
  <c r="K2498"/>
  <c r="L2498" s="1"/>
  <c r="M2498" s="1"/>
  <c r="K2497"/>
  <c r="L2497" s="1"/>
  <c r="M2497" s="1"/>
  <c r="K2496"/>
  <c r="L2496" s="1"/>
  <c r="M2496" s="1"/>
  <c r="K2495"/>
  <c r="L2495" s="1"/>
  <c r="M2495" s="1"/>
  <c r="K2494"/>
  <c r="L2494" s="1"/>
  <c r="M2494" s="1"/>
  <c r="K2493"/>
  <c r="L2493" s="1"/>
  <c r="M2493" s="1"/>
  <c r="K2492"/>
  <c r="L2492" s="1"/>
  <c r="M2492" s="1"/>
  <c r="K2491"/>
  <c r="L2491" s="1"/>
  <c r="M2491" s="1"/>
  <c r="K2490"/>
  <c r="L2490" s="1"/>
  <c r="M2490" s="1"/>
  <c r="K2489"/>
  <c r="L2489" s="1"/>
  <c r="M2489" s="1"/>
  <c r="K2488"/>
  <c r="L2488" s="1"/>
  <c r="M2488" s="1"/>
  <c r="K2487"/>
  <c r="L2487" s="1"/>
  <c r="M2487" s="1"/>
  <c r="K2486"/>
  <c r="L2486" s="1"/>
  <c r="M2486" s="1"/>
  <c r="K2485"/>
  <c r="L2485" s="1"/>
  <c r="M2485" s="1"/>
  <c r="K2484"/>
  <c r="L2484" s="1"/>
  <c r="M2484" s="1"/>
  <c r="K2483"/>
  <c r="L2483" s="1"/>
  <c r="M2483" s="1"/>
  <c r="K2482"/>
  <c r="L2482" s="1"/>
  <c r="M2482" s="1"/>
  <c r="K2481"/>
  <c r="L2481" s="1"/>
  <c r="M2481" s="1"/>
  <c r="K2480"/>
  <c r="L2480" s="1"/>
  <c r="M2480" s="1"/>
  <c r="K2479"/>
  <c r="L2479" s="1"/>
  <c r="M2479" s="1"/>
  <c r="K2478"/>
  <c r="L2478" s="1"/>
  <c r="M2478" s="1"/>
  <c r="K2477"/>
  <c r="L2477" s="1"/>
  <c r="M2477" s="1"/>
  <c r="K2476"/>
  <c r="L2476" s="1"/>
  <c r="M2476" s="1"/>
  <c r="K2475"/>
  <c r="L2475" s="1"/>
  <c r="M2475" s="1"/>
  <c r="K2474"/>
  <c r="L2474" s="1"/>
  <c r="M2474" s="1"/>
  <c r="K2473"/>
  <c r="L2473" s="1"/>
  <c r="M2473" s="1"/>
  <c r="K2472"/>
  <c r="L2472" s="1"/>
  <c r="M2472" s="1"/>
  <c r="K2471"/>
  <c r="L2471" s="1"/>
  <c r="M2471" s="1"/>
  <c r="K2470"/>
  <c r="L2470" s="1"/>
  <c r="M2470" s="1"/>
  <c r="K2469"/>
  <c r="L2469" s="1"/>
  <c r="M2469" s="1"/>
  <c r="K2468"/>
  <c r="L2468" s="1"/>
  <c r="M2468" s="1"/>
  <c r="K2467"/>
  <c r="L2467" s="1"/>
  <c r="M2467" s="1"/>
  <c r="K2466"/>
  <c r="L2466" s="1"/>
  <c r="M2466" s="1"/>
  <c r="K2465"/>
  <c r="L2465" s="1"/>
  <c r="M2465" s="1"/>
  <c r="K2464"/>
  <c r="L2464" s="1"/>
  <c r="M2464" s="1"/>
  <c r="K2463"/>
  <c r="L2463" s="1"/>
  <c r="M2463" s="1"/>
  <c r="K2462"/>
  <c r="L2462" s="1"/>
  <c r="M2462" s="1"/>
  <c r="K2461"/>
  <c r="L2461" s="1"/>
  <c r="M2461" s="1"/>
  <c r="D23" i="2"/>
  <c r="F23" s="1"/>
  <c r="G23" i="1"/>
  <c r="F23"/>
  <c r="B23"/>
  <c r="E23" i="2" l="1"/>
  <c r="G23" s="1"/>
  <c r="I23" s="1"/>
  <c r="I23" i="1"/>
  <c r="L23" s="1"/>
  <c r="M23" s="1"/>
  <c r="J23" i="2" l="1"/>
  <c r="K729" i="3" l="1"/>
  <c r="L729" s="1"/>
  <c r="M729" s="1"/>
  <c r="K728"/>
  <c r="L728" s="1"/>
  <c r="M728" s="1"/>
  <c r="K727"/>
  <c r="L727" s="1"/>
  <c r="M727" s="1"/>
  <c r="K726"/>
  <c r="L726" s="1"/>
  <c r="M726" s="1"/>
  <c r="K725"/>
  <c r="L725" s="1"/>
  <c r="M725" s="1"/>
  <c r="K724"/>
  <c r="L724" s="1"/>
  <c r="M724" s="1"/>
  <c r="K723"/>
  <c r="L723" s="1"/>
  <c r="M723" s="1"/>
  <c r="K722"/>
  <c r="L722" s="1"/>
  <c r="M722" s="1"/>
  <c r="K721"/>
  <c r="L721" s="1"/>
  <c r="M721" s="1"/>
  <c r="K720"/>
  <c r="L720" s="1"/>
  <c r="M720" s="1"/>
  <c r="K719"/>
  <c r="L719" s="1"/>
  <c r="M719" s="1"/>
  <c r="K718"/>
  <c r="L718" s="1"/>
  <c r="M718" s="1"/>
  <c r="K717"/>
  <c r="L717" s="1"/>
  <c r="M717" s="1"/>
  <c r="K716"/>
  <c r="L716" s="1"/>
  <c r="M716" s="1"/>
  <c r="K715"/>
  <c r="L715" s="1"/>
  <c r="M715" s="1"/>
  <c r="K714"/>
  <c r="L714" s="1"/>
  <c r="M714" s="1"/>
  <c r="K713"/>
  <c r="L713" s="1"/>
  <c r="M713" s="1"/>
  <c r="K712"/>
  <c r="L712" s="1"/>
  <c r="M712" s="1"/>
  <c r="K711"/>
  <c r="L711" s="1"/>
  <c r="M711" s="1"/>
  <c r="K710"/>
  <c r="L710" s="1"/>
  <c r="M710" s="1"/>
  <c r="K709"/>
  <c r="L709" s="1"/>
  <c r="M709" s="1"/>
  <c r="K708"/>
  <c r="L708" s="1"/>
  <c r="M708" s="1"/>
  <c r="K707"/>
  <c r="L707" s="1"/>
  <c r="M707" s="1"/>
  <c r="K706"/>
  <c r="L706" s="1"/>
  <c r="M706" s="1"/>
  <c r="K705"/>
  <c r="J705"/>
  <c r="K704"/>
  <c r="L704" s="1"/>
  <c r="M704" s="1"/>
  <c r="K703"/>
  <c r="L703" s="1"/>
  <c r="M703" s="1"/>
  <c r="K702"/>
  <c r="L702" s="1"/>
  <c r="M702" s="1"/>
  <c r="K701"/>
  <c r="L701" s="1"/>
  <c r="M701" s="1"/>
  <c r="K700"/>
  <c r="L700" s="1"/>
  <c r="M700" s="1"/>
  <c r="K699"/>
  <c r="L699" s="1"/>
  <c r="M699" s="1"/>
  <c r="K698"/>
  <c r="L698" s="1"/>
  <c r="M698" s="1"/>
  <c r="K697"/>
  <c r="L697" s="1"/>
  <c r="M697" s="1"/>
  <c r="K696"/>
  <c r="L696" s="1"/>
  <c r="M696" s="1"/>
  <c r="K695"/>
  <c r="L695" s="1"/>
  <c r="M695" s="1"/>
  <c r="K694"/>
  <c r="L694" s="1"/>
  <c r="M694" s="1"/>
  <c r="K693"/>
  <c r="L693" s="1"/>
  <c r="M693" s="1"/>
  <c r="K692"/>
  <c r="L692" s="1"/>
  <c r="M692" s="1"/>
  <c r="K691"/>
  <c r="L691" s="1"/>
  <c r="M691" s="1"/>
  <c r="K690"/>
  <c r="L690" s="1"/>
  <c r="M690" s="1"/>
  <c r="K689"/>
  <c r="L689" s="1"/>
  <c r="M689" s="1"/>
  <c r="K688"/>
  <c r="L688" s="1"/>
  <c r="M688" s="1"/>
  <c r="K687"/>
  <c r="L687" s="1"/>
  <c r="M687" s="1"/>
  <c r="K686"/>
  <c r="L686" s="1"/>
  <c r="M686" s="1"/>
  <c r="K685"/>
  <c r="L685" s="1"/>
  <c r="M685" s="1"/>
  <c r="K684"/>
  <c r="L684" s="1"/>
  <c r="M684" s="1"/>
  <c r="K683"/>
  <c r="L683" s="1"/>
  <c r="M683" s="1"/>
  <c r="K681"/>
  <c r="L681" s="1"/>
  <c r="M681" s="1"/>
  <c r="K680"/>
  <c r="L680" s="1"/>
  <c r="M680" s="1"/>
  <c r="K679"/>
  <c r="L679" s="1"/>
  <c r="M679" s="1"/>
  <c r="K678"/>
  <c r="L678" s="1"/>
  <c r="M678" s="1"/>
  <c r="K677"/>
  <c r="L677" s="1"/>
  <c r="M677" s="1"/>
  <c r="K676"/>
  <c r="L676" s="1"/>
  <c r="M676" s="1"/>
  <c r="K675"/>
  <c r="L675" s="1"/>
  <c r="M675" s="1"/>
  <c r="K674"/>
  <c r="L674" s="1"/>
  <c r="M674" s="1"/>
  <c r="K673"/>
  <c r="L673" s="1"/>
  <c r="M673" s="1"/>
  <c r="K672"/>
  <c r="L672" s="1"/>
  <c r="M672" s="1"/>
  <c r="K671"/>
  <c r="L671" s="1"/>
  <c r="M671" s="1"/>
  <c r="K670"/>
  <c r="L670" s="1"/>
  <c r="M670" s="1"/>
  <c r="K669"/>
  <c r="L669" s="1"/>
  <c r="M669" s="1"/>
  <c r="K668"/>
  <c r="L668" s="1"/>
  <c r="M668" s="1"/>
  <c r="K667"/>
  <c r="L667" s="1"/>
  <c r="M667" s="1"/>
  <c r="K666"/>
  <c r="L666" s="1"/>
  <c r="M666" s="1"/>
  <c r="K665"/>
  <c r="L665" s="1"/>
  <c r="M665" s="1"/>
  <c r="K664"/>
  <c r="L664" s="1"/>
  <c r="M664" s="1"/>
  <c r="K663"/>
  <c r="L663" s="1"/>
  <c r="M663" s="1"/>
  <c r="K662"/>
  <c r="L662" s="1"/>
  <c r="M662" s="1"/>
  <c r="K661"/>
  <c r="L661" s="1"/>
  <c r="M661" s="1"/>
  <c r="K660"/>
  <c r="L660" s="1"/>
  <c r="M660" s="1"/>
  <c r="K659"/>
  <c r="L659" s="1"/>
  <c r="M659" s="1"/>
  <c r="K658"/>
  <c r="L658" s="1"/>
  <c r="M658" s="1"/>
  <c r="K657"/>
  <c r="L657" s="1"/>
  <c r="M657" s="1"/>
  <c r="K656"/>
  <c r="L656" s="1"/>
  <c r="M656" s="1"/>
  <c r="F7" i="2"/>
  <c r="E7"/>
  <c r="F7" i="1"/>
  <c r="B7"/>
  <c r="G7" s="1"/>
  <c r="L705" i="3" l="1"/>
  <c r="M705" s="1"/>
  <c r="G7" i="2"/>
  <c r="I7" s="1"/>
  <c r="I7" i="1"/>
  <c r="L7" s="1"/>
  <c r="F20" i="2"/>
  <c r="E20"/>
  <c r="F20" i="1"/>
  <c r="B20"/>
  <c r="G20" s="1"/>
  <c r="G20" i="2" l="1"/>
  <c r="I20" s="1"/>
  <c r="J20" s="1"/>
  <c r="I20" i="1"/>
  <c r="L20" s="1"/>
  <c r="M20" s="1"/>
  <c r="K2333" i="3" l="1"/>
  <c r="L2333" s="1"/>
  <c r="M2333" s="1"/>
  <c r="K2332"/>
  <c r="L2332" s="1"/>
  <c r="M2332" s="1"/>
  <c r="K2331"/>
  <c r="L2331" s="1"/>
  <c r="M2331" s="1"/>
  <c r="K2330"/>
  <c r="L2330" s="1"/>
  <c r="M2330" s="1"/>
  <c r="K2329"/>
  <c r="L2329" s="1"/>
  <c r="M2329" s="1"/>
  <c r="K2328"/>
  <c r="L2328" s="1"/>
  <c r="M2328" s="1"/>
  <c r="K2327"/>
  <c r="L2327" s="1"/>
  <c r="M2327" s="1"/>
  <c r="K2326"/>
  <c r="L2326" s="1"/>
  <c r="M2326" s="1"/>
  <c r="K2325"/>
  <c r="L2325" s="1"/>
  <c r="M2325" s="1"/>
  <c r="K2324"/>
  <c r="L2324" s="1"/>
  <c r="M2324" s="1"/>
  <c r="K2323"/>
  <c r="L2323" s="1"/>
  <c r="M2323" s="1"/>
  <c r="K2322"/>
  <c r="L2322" s="1"/>
  <c r="M2322" s="1"/>
  <c r="K2321"/>
  <c r="L2321" s="1"/>
  <c r="M2321" s="1"/>
  <c r="K2320"/>
  <c r="L2320" s="1"/>
  <c r="M2320" s="1"/>
  <c r="K2319"/>
  <c r="L2319" s="1"/>
  <c r="M2319" s="1"/>
  <c r="K2318"/>
  <c r="L2318" s="1"/>
  <c r="M2318" s="1"/>
  <c r="K2317"/>
  <c r="L2317" s="1"/>
  <c r="M2317" s="1"/>
  <c r="K2316"/>
  <c r="L2316" s="1"/>
  <c r="M2316" s="1"/>
  <c r="K2315"/>
  <c r="L2315" s="1"/>
  <c r="M2315" s="1"/>
  <c r="K2314"/>
  <c r="L2314" s="1"/>
  <c r="M2314" s="1"/>
  <c r="K2313"/>
  <c r="L2313" s="1"/>
  <c r="M2313" s="1"/>
  <c r="K2312"/>
  <c r="L2312" s="1"/>
  <c r="M2312" s="1"/>
  <c r="L2311"/>
  <c r="M2311" s="1"/>
  <c r="K2310"/>
  <c r="L2310" s="1"/>
  <c r="M2310" s="1"/>
  <c r="K2309"/>
  <c r="L2309" s="1"/>
  <c r="M2309" s="1"/>
  <c r="K2307"/>
  <c r="L2307" s="1"/>
  <c r="M2307" s="1"/>
  <c r="K2305"/>
  <c r="L2305" s="1"/>
  <c r="M2305" s="1"/>
  <c r="K2303"/>
  <c r="L2303" s="1"/>
  <c r="M2303" s="1"/>
  <c r="K2301"/>
  <c r="L2301" s="1"/>
  <c r="M2301" s="1"/>
  <c r="K2299"/>
  <c r="L2299" s="1"/>
  <c r="M2299" s="1"/>
  <c r="K2297"/>
  <c r="L2297" s="1"/>
  <c r="M2297" s="1"/>
  <c r="K2295"/>
  <c r="L2295" s="1"/>
  <c r="M2295" s="1"/>
  <c r="K2293"/>
  <c r="L2293" s="1"/>
  <c r="M2293" s="1"/>
  <c r="K2291"/>
  <c r="L2291" s="1"/>
  <c r="M2291" s="1"/>
  <c r="K2289"/>
  <c r="L2289" s="1"/>
  <c r="M2289" s="1"/>
  <c r="K2287"/>
  <c r="L2287" s="1"/>
  <c r="M2287" s="1"/>
  <c r="K2285"/>
  <c r="L2285" s="1"/>
  <c r="M2285" s="1"/>
  <c r="K2283"/>
  <c r="L2283" s="1"/>
  <c r="M2283" s="1"/>
  <c r="K2281"/>
  <c r="L2281" s="1"/>
  <c r="M2281" s="1"/>
  <c r="K2279"/>
  <c r="L2279" s="1"/>
  <c r="M2279" s="1"/>
  <c r="K2277"/>
  <c r="L2277" s="1"/>
  <c r="M2277" s="1"/>
  <c r="K2275"/>
  <c r="L2275" s="1"/>
  <c r="M2275" s="1"/>
  <c r="K2273"/>
  <c r="L2273" s="1"/>
  <c r="M2273" s="1"/>
  <c r="K2272"/>
  <c r="L2272" s="1"/>
  <c r="M2272" s="1"/>
  <c r="K2271"/>
  <c r="L2271" s="1"/>
  <c r="M2271" s="1"/>
  <c r="K2267"/>
  <c r="L2267" s="1"/>
  <c r="M2267" s="1"/>
  <c r="K2265"/>
  <c r="L2265" s="1"/>
  <c r="M2265" s="1"/>
  <c r="K2264"/>
  <c r="L2264" s="1"/>
  <c r="M2264" s="1"/>
</calcChain>
</file>

<file path=xl/comments1.xml><?xml version="1.0" encoding="utf-8"?>
<comments xmlns="http://schemas.openxmlformats.org/spreadsheetml/2006/main">
  <authors>
    <author>微软用户</author>
  </authors>
  <commentList>
    <comment ref="E3" authorId="0">
      <text>
        <r>
          <rPr>
            <b/>
            <sz val="9"/>
            <color indexed="81"/>
            <rFont val="宋体"/>
            <family val="3"/>
            <charset val="134"/>
          </rPr>
          <t>微软用户</t>
        </r>
        <r>
          <rPr>
            <b/>
            <sz val="9"/>
            <color indexed="81"/>
            <rFont val="Tahoma"/>
            <family val="2"/>
          </rPr>
          <t>:</t>
        </r>
        <r>
          <rPr>
            <sz val="9"/>
            <color indexed="81"/>
            <rFont val="Tahoma"/>
            <family val="2"/>
          </rPr>
          <t xml:space="preserve">
</t>
        </r>
        <r>
          <rPr>
            <sz val="9"/>
            <color indexed="81"/>
            <rFont val="宋体"/>
            <family val="3"/>
            <charset val="134"/>
          </rPr>
          <t>包含行政、教辅、辅导员</t>
        </r>
      </text>
    </comment>
  </commentList>
</comments>
</file>

<file path=xl/comments2.xml><?xml version="1.0" encoding="utf-8"?>
<comments xmlns="http://schemas.openxmlformats.org/spreadsheetml/2006/main">
  <authors>
    <author>微软用户</author>
  </authors>
  <commentList>
    <comment ref="K1" authorId="0">
      <text>
        <r>
          <rPr>
            <b/>
            <sz val="9"/>
            <color indexed="81"/>
            <rFont val="宋体"/>
            <family val="3"/>
            <charset val="134"/>
          </rPr>
          <t>微软用户</t>
        </r>
        <r>
          <rPr>
            <b/>
            <sz val="9"/>
            <color indexed="81"/>
            <rFont val="Tahoma"/>
            <family val="2"/>
          </rPr>
          <t>:</t>
        </r>
        <r>
          <rPr>
            <sz val="9"/>
            <color indexed="81"/>
            <rFont val="Tahoma"/>
            <family val="2"/>
          </rPr>
          <t xml:space="preserve">
</t>
        </r>
        <r>
          <rPr>
            <sz val="9"/>
            <color indexed="81"/>
            <rFont val="宋体"/>
            <family val="3"/>
            <charset val="134"/>
          </rPr>
          <t>教师人均定额面积（</t>
        </r>
        <r>
          <rPr>
            <sz val="9"/>
            <color indexed="81"/>
            <rFont val="Tahoma"/>
            <family val="2"/>
          </rPr>
          <t>10</t>
        </r>
        <r>
          <rPr>
            <sz val="9"/>
            <color indexed="81"/>
            <rFont val="宋体"/>
            <family val="3"/>
            <charset val="134"/>
          </rPr>
          <t>㎡）</t>
        </r>
        <r>
          <rPr>
            <sz val="9"/>
            <color indexed="81"/>
            <rFont val="Tahoma"/>
            <family val="2"/>
          </rPr>
          <t>+</t>
        </r>
        <r>
          <rPr>
            <sz val="9"/>
            <color indexed="81"/>
            <rFont val="宋体"/>
            <family val="3"/>
            <charset val="134"/>
          </rPr>
          <t>研究生数</t>
        </r>
        <r>
          <rPr>
            <sz val="9"/>
            <color indexed="81"/>
            <rFont val="Tahoma"/>
            <family val="2"/>
          </rPr>
          <t>×</t>
        </r>
        <r>
          <rPr>
            <sz val="9"/>
            <color indexed="81"/>
            <rFont val="宋体"/>
            <family val="3"/>
            <charset val="134"/>
          </rPr>
          <t>研究生生均定额面积</t>
        </r>
        <r>
          <rPr>
            <sz val="9"/>
            <color indexed="81"/>
            <rFont val="Tahoma"/>
            <family val="2"/>
          </rPr>
          <t>×1/3</t>
        </r>
      </text>
    </comment>
    <comment ref="L1" authorId="0">
      <text>
        <r>
          <rPr>
            <b/>
            <sz val="9"/>
            <color indexed="81"/>
            <rFont val="宋体"/>
            <family val="3"/>
            <charset val="134"/>
          </rPr>
          <t>微软用户</t>
        </r>
        <r>
          <rPr>
            <b/>
            <sz val="9"/>
            <color indexed="81"/>
            <rFont val="Tahoma"/>
            <family val="2"/>
          </rPr>
          <t>:</t>
        </r>
        <r>
          <rPr>
            <sz val="9"/>
            <color indexed="81"/>
            <rFont val="Tahoma"/>
            <family val="2"/>
          </rPr>
          <t xml:space="preserve">
</t>
        </r>
        <r>
          <rPr>
            <sz val="9"/>
            <color indexed="81"/>
            <rFont val="宋体"/>
            <family val="3"/>
            <charset val="134"/>
          </rPr>
          <t>个人总面积-免费面积</t>
        </r>
      </text>
    </comment>
  </commentList>
</comments>
</file>

<file path=xl/sharedStrings.xml><?xml version="1.0" encoding="utf-8"?>
<sst xmlns="http://schemas.openxmlformats.org/spreadsheetml/2006/main" count="12514" uniqueCount="2921">
  <si>
    <t>单位名称</t>
    <phoneticPr fontId="3" type="noConversion"/>
  </si>
  <si>
    <t>行政办公用房</t>
    <phoneticPr fontId="3" type="noConversion"/>
  </si>
  <si>
    <t>主校区面积差额</t>
    <phoneticPr fontId="3" type="noConversion"/>
  </si>
  <si>
    <t>人员情况</t>
    <phoneticPr fontId="3" type="noConversion"/>
  </si>
  <si>
    <t>核算面积</t>
    <phoneticPr fontId="3" type="noConversion"/>
  </si>
  <si>
    <t>办公辅助用房核算面积</t>
    <phoneticPr fontId="3" type="noConversion"/>
  </si>
  <si>
    <t>专项业务用房（机要涉密等）</t>
    <phoneticPr fontId="3" type="noConversion"/>
  </si>
  <si>
    <t>单位领导</t>
    <phoneticPr fontId="3" type="noConversion"/>
  </si>
  <si>
    <t>正处
（正职）</t>
    <phoneticPr fontId="3" type="noConversion"/>
  </si>
  <si>
    <t>副处
（副职）</t>
    <phoneticPr fontId="3" type="noConversion"/>
  </si>
  <si>
    <t>行政人员</t>
    <phoneticPr fontId="3" type="noConversion"/>
  </si>
  <si>
    <t>单位名称</t>
    <phoneticPr fontId="3" type="noConversion"/>
  </si>
  <si>
    <t>综合用房</t>
    <phoneticPr fontId="3" type="noConversion"/>
  </si>
  <si>
    <t>面积差额</t>
    <phoneticPr fontId="3" type="noConversion"/>
  </si>
  <si>
    <t>会议室</t>
    <phoneticPr fontId="3" type="noConversion"/>
  </si>
  <si>
    <t>工会和党员之家</t>
    <phoneticPr fontId="3" type="noConversion"/>
  </si>
  <si>
    <t>团学工作用房</t>
    <phoneticPr fontId="3" type="noConversion"/>
  </si>
  <si>
    <t>档案资料室</t>
    <phoneticPr fontId="3" type="noConversion"/>
  </si>
  <si>
    <t>学生数</t>
    <phoneticPr fontId="3" type="noConversion"/>
  </si>
  <si>
    <t>核算面积</t>
    <phoneticPr fontId="3" type="noConversion"/>
  </si>
  <si>
    <t>教学科研人员</t>
    <phoneticPr fontId="12" type="noConversion"/>
  </si>
  <si>
    <t>带研究生人数</t>
    <phoneticPr fontId="12" type="noConversion"/>
  </si>
  <si>
    <t>带本科毕业论文数</t>
    <phoneticPr fontId="12" type="noConversion"/>
  </si>
  <si>
    <t>使用科研用房情况</t>
    <phoneticPr fontId="12" type="noConversion"/>
  </si>
  <si>
    <t>免费面积（㎡）</t>
    <phoneticPr fontId="12" type="noConversion"/>
  </si>
  <si>
    <t>计费面积（㎡）</t>
    <phoneticPr fontId="12" type="noConversion"/>
  </si>
  <si>
    <t>校区</t>
    <phoneticPr fontId="12" type="noConversion"/>
  </si>
  <si>
    <t>楼名</t>
    <phoneticPr fontId="12" type="noConversion"/>
  </si>
  <si>
    <t>楼层</t>
    <phoneticPr fontId="12" type="noConversion"/>
  </si>
  <si>
    <t>房号</t>
    <phoneticPr fontId="12" type="noConversion"/>
  </si>
  <si>
    <t>房间名称</t>
    <phoneticPr fontId="12" type="noConversion"/>
  </si>
  <si>
    <t>罗晓曙</t>
    <phoneticPr fontId="12" type="noConversion"/>
  </si>
  <si>
    <t>育才</t>
  </si>
  <si>
    <t>电子楼</t>
    <phoneticPr fontId="12" type="noConversion"/>
  </si>
  <si>
    <t>太阳能发电工程研究中心（1）</t>
  </si>
  <si>
    <t>宋树祥</t>
  </si>
  <si>
    <t>先进控制技术研究室（1）</t>
  </si>
  <si>
    <t>先进控制技术研究室（2）</t>
  </si>
  <si>
    <t>胡维平</t>
  </si>
  <si>
    <t>教授工作室</t>
  </si>
  <si>
    <t>图像与信号处理研究室（3）</t>
  </si>
  <si>
    <t>图像与信号处理研究室（4）</t>
  </si>
  <si>
    <t>图像与信号处理研究室（5）</t>
  </si>
  <si>
    <t>复杂网络与系统研究室（1）</t>
  </si>
  <si>
    <t>李廷会</t>
  </si>
  <si>
    <t>智能计算研究室（1）</t>
  </si>
  <si>
    <t>肖琨</t>
  </si>
  <si>
    <t>现代通信通信技术研究室（1）</t>
  </si>
  <si>
    <t>夏海英</t>
  </si>
  <si>
    <t>博士工作室</t>
  </si>
  <si>
    <t>图像与信号处理研究室（2）</t>
  </si>
  <si>
    <t>蒋品群</t>
  </si>
  <si>
    <t>先进控制技术研究室（3）</t>
  </si>
  <si>
    <t>韦笃取</t>
  </si>
  <si>
    <t>复杂网络与系统研究室（3）</t>
  </si>
  <si>
    <t>复杂网络与系统研究室（2）</t>
  </si>
  <si>
    <t>朱勇建</t>
  </si>
  <si>
    <t>刘俊秀</t>
  </si>
  <si>
    <t>智能计算研究室（2）</t>
  </si>
  <si>
    <t>罗玉玲</t>
  </si>
  <si>
    <t>蒋明</t>
  </si>
  <si>
    <t>智能计算研究室（4）</t>
  </si>
  <si>
    <t>图像与信号处理研究室（1）</t>
  </si>
  <si>
    <t>朱君</t>
  </si>
  <si>
    <t>微纳电子器件与工艺研究室（2）</t>
  </si>
  <si>
    <t>彭慧玲</t>
  </si>
  <si>
    <t>何富运</t>
  </si>
  <si>
    <t>蔡超波</t>
  </si>
  <si>
    <t>智能计算研究室（3）</t>
  </si>
  <si>
    <t>陆志敏</t>
  </si>
  <si>
    <t>专任教师工作室</t>
  </si>
  <si>
    <t>蒋燕燕</t>
  </si>
  <si>
    <t>梁艳</t>
  </si>
  <si>
    <t>秦兴盛</t>
  </si>
  <si>
    <t>丘森辉</t>
  </si>
  <si>
    <t>蒋清红</t>
  </si>
  <si>
    <t>秦运柏</t>
  </si>
  <si>
    <t>傅得立</t>
  </si>
  <si>
    <t>电子工程学院</t>
    <phoneticPr fontId="3" type="noConversion"/>
  </si>
  <si>
    <t>学院</t>
    <phoneticPr fontId="12" type="noConversion"/>
  </si>
  <si>
    <t>电子工程学院</t>
    <phoneticPr fontId="12" type="noConversion"/>
  </si>
  <si>
    <t>法学院/政治与公共管理学院</t>
    <phoneticPr fontId="3" type="noConversion"/>
  </si>
  <si>
    <t>刘仁春</t>
  </si>
  <si>
    <t>雁山</t>
  </si>
  <si>
    <t>周  超</t>
  </si>
  <si>
    <t>韩小荣</t>
  </si>
  <si>
    <t>苏曦凌</t>
  </si>
  <si>
    <t>姚贱苟</t>
  </si>
  <si>
    <t>刘  虹</t>
  </si>
  <si>
    <t>张  雄</t>
  </si>
  <si>
    <t>毛胜根</t>
  </si>
  <si>
    <t>李文军</t>
  </si>
  <si>
    <t>史月兰</t>
  </si>
  <si>
    <t>严  丹</t>
  </si>
  <si>
    <t>江毅</t>
  </si>
  <si>
    <t>吴世韶</t>
  </si>
  <si>
    <t>政治学教研室</t>
  </si>
  <si>
    <t>吴晓霞</t>
  </si>
  <si>
    <t>徐罗卿</t>
  </si>
  <si>
    <t>肖立国</t>
  </si>
  <si>
    <t>胡江华</t>
  </si>
  <si>
    <t>何乃柱</t>
  </si>
  <si>
    <t>社会工作教研室</t>
  </si>
  <si>
    <t>段文星</t>
  </si>
  <si>
    <t>王  波</t>
  </si>
  <si>
    <t>陈  泉</t>
  </si>
  <si>
    <t>李翔宇</t>
  </si>
  <si>
    <t>覃  琮</t>
  </si>
  <si>
    <t>社会学教研室</t>
  </si>
  <si>
    <t>赵锦山</t>
  </si>
  <si>
    <t>律师学院培训部</t>
  </si>
  <si>
    <t>李庆灵</t>
  </si>
  <si>
    <t>国际法教研室</t>
  </si>
  <si>
    <t>郑勇</t>
  </si>
  <si>
    <t>潘秀珍</t>
  </si>
  <si>
    <t>诸葛语丹</t>
  </si>
  <si>
    <t>梁恩树</t>
  </si>
  <si>
    <t>刘娅蓓</t>
  </si>
  <si>
    <t>李潇</t>
  </si>
  <si>
    <t>陈志文</t>
  </si>
  <si>
    <t>黄祖合</t>
  </si>
  <si>
    <t>苏方元</t>
  </si>
  <si>
    <t>苏  爽</t>
  </si>
  <si>
    <t>刘琳</t>
  </si>
  <si>
    <t>段海风</t>
  </si>
  <si>
    <t>郭长璞</t>
  </si>
  <si>
    <t>李德进</t>
  </si>
  <si>
    <t>郭剑平</t>
  </si>
  <si>
    <t>曾跃林</t>
  </si>
  <si>
    <t>蓝  兰</t>
  </si>
  <si>
    <t>周世中</t>
  </si>
  <si>
    <t>胡  辉</t>
  </si>
  <si>
    <t>谭万霞</t>
  </si>
  <si>
    <t>潘庆</t>
  </si>
  <si>
    <t>包俊林</t>
  </si>
  <si>
    <t>秦建荣</t>
  </si>
  <si>
    <t>钟铭佑</t>
  </si>
  <si>
    <t>石大建</t>
  </si>
  <si>
    <t>李  燕</t>
  </si>
  <si>
    <t>付  健</t>
  </si>
  <si>
    <t>蒋红彬</t>
  </si>
  <si>
    <t>汤茜草</t>
  </si>
  <si>
    <t>蔡慧玲</t>
  </si>
  <si>
    <t>杨建生</t>
  </si>
  <si>
    <t>李昌阳</t>
  </si>
  <si>
    <t>副教授工作室</t>
  </si>
  <si>
    <t>陈建中</t>
  </si>
  <si>
    <t>莫凌侠</t>
  </si>
  <si>
    <t>刘训智</t>
  </si>
  <si>
    <t>法制与社会发展研究所</t>
  </si>
  <si>
    <t>蒋万庚</t>
  </si>
  <si>
    <t>黄竹胜</t>
  </si>
  <si>
    <t>张才圣</t>
  </si>
  <si>
    <t>国际文化教育学院</t>
  </si>
  <si>
    <t>唐师瑶</t>
  </si>
  <si>
    <t>外语楼</t>
  </si>
  <si>
    <t>汉语系教研室</t>
  </si>
  <si>
    <t>于红岩</t>
  </si>
  <si>
    <t>李丽丽</t>
  </si>
  <si>
    <t>全裕慧</t>
  </si>
  <si>
    <t>廖恩喜</t>
  </si>
  <si>
    <t>李翼</t>
  </si>
  <si>
    <t>李蓓</t>
  </si>
  <si>
    <t>东文娟</t>
  </si>
  <si>
    <t>刘香君</t>
  </si>
  <si>
    <t>孟凡璧</t>
  </si>
  <si>
    <t>赵燕华</t>
  </si>
  <si>
    <t>唐蕾</t>
  </si>
  <si>
    <t>梁娟美</t>
  </si>
  <si>
    <t>罗超</t>
  </si>
  <si>
    <t>213-1</t>
  </si>
  <si>
    <t>外语系教研室1</t>
  </si>
  <si>
    <t>李茜</t>
  </si>
  <si>
    <t>张英</t>
  </si>
  <si>
    <t>王睿</t>
  </si>
  <si>
    <t>王恒</t>
  </si>
  <si>
    <t>黄丹怡</t>
  </si>
  <si>
    <t>李梓</t>
  </si>
  <si>
    <t>外语系教研室2</t>
  </si>
  <si>
    <t>么文浩</t>
  </si>
  <si>
    <t>佟烨</t>
  </si>
  <si>
    <t>陈慧华</t>
  </si>
  <si>
    <t>覃元姣</t>
  </si>
  <si>
    <t>俸振海</t>
  </si>
  <si>
    <t>本杰明</t>
  </si>
  <si>
    <t>行政南楼</t>
  </si>
  <si>
    <t>外教办公室</t>
  </si>
  <si>
    <t>ASHLEY</t>
  </si>
  <si>
    <t xml:space="preserve">TANIA </t>
  </si>
  <si>
    <t xml:space="preserve">KARL </t>
  </si>
  <si>
    <t>NICHOLLS</t>
  </si>
  <si>
    <t>DAVIDE</t>
  </si>
  <si>
    <t>CHRISTOPHER</t>
  </si>
  <si>
    <t xml:space="preserve">AGNIESZKA </t>
  </si>
  <si>
    <t>CALLEIGH</t>
  </si>
  <si>
    <t>KRYSTA</t>
  </si>
  <si>
    <t>JESSICA</t>
  </si>
  <si>
    <t>MEGAN</t>
  </si>
  <si>
    <t>HAYDEN</t>
  </si>
  <si>
    <t>MARIA</t>
  </si>
  <si>
    <t>KIM DONGSAN</t>
  </si>
  <si>
    <t xml:space="preserve">NATDANAI </t>
  </si>
  <si>
    <t>ISHAAN</t>
  </si>
  <si>
    <t>LAURA</t>
  </si>
  <si>
    <t>CURTIS</t>
  </si>
  <si>
    <t xml:space="preserve">OWEN </t>
  </si>
  <si>
    <t>国际文化教育学院</t>
    <phoneticPr fontId="2" type="noConversion"/>
  </si>
  <si>
    <t>化学与药学学院</t>
    <phoneticPr fontId="3" type="noConversion"/>
  </si>
  <si>
    <t>邱建华</t>
  </si>
  <si>
    <t>化学实验楼</t>
  </si>
  <si>
    <t>实验室</t>
  </si>
  <si>
    <t>309</t>
  </si>
  <si>
    <t>邱志惠</t>
  </si>
  <si>
    <t>王修建</t>
  </si>
  <si>
    <t>倪青玲</t>
  </si>
  <si>
    <t>吴娜</t>
  </si>
  <si>
    <t>张亮亮</t>
  </si>
  <si>
    <t>钟新仙</t>
  </si>
  <si>
    <t>407</t>
  </si>
  <si>
    <t>莫冬亮</t>
  </si>
  <si>
    <t>206</t>
  </si>
  <si>
    <t>113</t>
  </si>
  <si>
    <t>406</t>
  </si>
  <si>
    <t>305</t>
  </si>
  <si>
    <t>307</t>
  </si>
  <si>
    <t>402</t>
  </si>
  <si>
    <t>404</t>
  </si>
  <si>
    <t>408</t>
  </si>
  <si>
    <t>410</t>
  </si>
  <si>
    <t>502</t>
  </si>
  <si>
    <t>504</t>
  </si>
  <si>
    <t>505</t>
  </si>
  <si>
    <t>506</t>
  </si>
  <si>
    <t>507</t>
  </si>
  <si>
    <t>510</t>
  </si>
  <si>
    <t>409</t>
  </si>
  <si>
    <t>604</t>
  </si>
  <si>
    <t>606</t>
  </si>
  <si>
    <t>608</t>
  </si>
  <si>
    <t>610</t>
  </si>
  <si>
    <t>化学与药学学院</t>
    <phoneticPr fontId="3" type="noConversion"/>
  </si>
  <si>
    <t>环境与资源学院</t>
  </si>
  <si>
    <t>蒙冕武</t>
  </si>
  <si>
    <t>环境实验楼</t>
  </si>
  <si>
    <t>环境与矿物材料研究室I</t>
  </si>
  <si>
    <t>数学与统计楼</t>
  </si>
  <si>
    <t>环境工程教研室</t>
  </si>
  <si>
    <t>黄思玉</t>
  </si>
  <si>
    <t>环境与矿物材料研究室II</t>
  </si>
  <si>
    <t>环科教研室</t>
  </si>
  <si>
    <t>康彩艳</t>
  </si>
  <si>
    <t>环境与矿物材料研究室III</t>
  </si>
  <si>
    <t>崔天顺</t>
  </si>
  <si>
    <t>遥感与GIS创新基地</t>
  </si>
  <si>
    <t>梁保平</t>
  </si>
  <si>
    <t>地理科研教研室</t>
  </si>
  <si>
    <t>伯康楼</t>
  </si>
  <si>
    <t>501、502</t>
  </si>
  <si>
    <t>全球变化研究室</t>
  </si>
  <si>
    <t>贾艳红</t>
  </si>
  <si>
    <t>地理空间分析与地理计算集成创新基地</t>
  </si>
  <si>
    <t>王月</t>
  </si>
  <si>
    <t>地表过程监测实验室</t>
  </si>
  <si>
    <t>王小禹</t>
  </si>
  <si>
    <t>谢玲</t>
  </si>
  <si>
    <t>城市自然地理过程与模拟创新基地</t>
  </si>
  <si>
    <t>蒋瑜</t>
  </si>
  <si>
    <t>侯满福</t>
  </si>
  <si>
    <t>503、504</t>
  </si>
  <si>
    <t>天然产物研究室（二）</t>
  </si>
  <si>
    <t>翟禄新</t>
  </si>
  <si>
    <t>杨恬</t>
  </si>
  <si>
    <t>于方明</t>
  </si>
  <si>
    <t>生物修复实验室</t>
  </si>
  <si>
    <t>周振明</t>
  </si>
  <si>
    <t>陈朝述</t>
  </si>
  <si>
    <t>余丽娟</t>
  </si>
  <si>
    <t>环境微生物实验室</t>
  </si>
  <si>
    <t>谌斌</t>
  </si>
  <si>
    <t>李艺</t>
  </si>
  <si>
    <t>邓华</t>
  </si>
  <si>
    <t>生态环境实验室</t>
  </si>
  <si>
    <t>胡乐宁</t>
  </si>
  <si>
    <t>胡长华</t>
  </si>
  <si>
    <t>赵晶瑾</t>
  </si>
  <si>
    <t>生态恢复实验室</t>
  </si>
  <si>
    <t>李廷盛</t>
  </si>
  <si>
    <t>钟山</t>
  </si>
  <si>
    <t>125、128</t>
  </si>
  <si>
    <t>固体废弃物污染控制实验室</t>
  </si>
  <si>
    <t>水污染控制研究室</t>
  </si>
  <si>
    <t>张漓杉</t>
  </si>
  <si>
    <t>龙腾发</t>
  </si>
  <si>
    <t>陈孟林</t>
  </si>
  <si>
    <t>126、127</t>
  </si>
  <si>
    <t>水污染控制实验室</t>
  </si>
  <si>
    <t>131-134</t>
  </si>
  <si>
    <t>大气污染控制研究室</t>
  </si>
  <si>
    <t>黄智</t>
  </si>
  <si>
    <t>宿程远</t>
  </si>
  <si>
    <t>林香凤</t>
  </si>
  <si>
    <t>蒋艳红</t>
  </si>
  <si>
    <t>高澍</t>
  </si>
  <si>
    <t>朱婧</t>
  </si>
  <si>
    <t>天然产物研究与开发研究室</t>
  </si>
  <si>
    <t>覃英凤</t>
  </si>
  <si>
    <t>蒋治良</t>
  </si>
  <si>
    <t>303、305</t>
  </si>
  <si>
    <t>教师办公室</t>
  </si>
  <si>
    <t>纳米材料研究室</t>
  </si>
  <si>
    <t>电分析研究室</t>
  </si>
  <si>
    <t>梁爱惠</t>
  </si>
  <si>
    <t>温桂清</t>
  </si>
  <si>
    <t>刘庆业</t>
  </si>
  <si>
    <t>张杏辉</t>
  </si>
  <si>
    <t>陈春强</t>
  </si>
  <si>
    <t>环境与资源学院</t>
    <phoneticPr fontId="2" type="noConversion"/>
  </si>
  <si>
    <t>计算机科学与信息工程学院</t>
  </si>
  <si>
    <t>陈宇文</t>
  </si>
  <si>
    <t>陈元琰</t>
  </si>
  <si>
    <t>傅泽平</t>
  </si>
  <si>
    <t>何冬黎</t>
  </si>
  <si>
    <t xml:space="preserve"> 黄汉明 </t>
  </si>
  <si>
    <t>黄健民</t>
  </si>
  <si>
    <t>黎艳玲</t>
  </si>
  <si>
    <t>廖元秀</t>
  </si>
  <si>
    <t>刘冬香</t>
  </si>
  <si>
    <t>卢小春</t>
  </si>
  <si>
    <t>罗涟玲</t>
  </si>
  <si>
    <t>吕东明</t>
  </si>
  <si>
    <t>农京辉</t>
  </si>
  <si>
    <t>谭升高</t>
  </si>
  <si>
    <t>汤谷云</t>
  </si>
  <si>
    <t>王金艳</t>
  </si>
  <si>
    <t>王志星</t>
  </si>
  <si>
    <t>阳建雄</t>
  </si>
  <si>
    <t>阳向军</t>
  </si>
  <si>
    <t>张显全</t>
  </si>
  <si>
    <t>张晓竞</t>
  </si>
  <si>
    <t>计算机科学与信息工程学院</t>
    <phoneticPr fontId="2" type="noConversion"/>
  </si>
  <si>
    <t>教育学部</t>
    <phoneticPr fontId="3" type="noConversion"/>
  </si>
  <si>
    <t>马宽斌</t>
  </si>
  <si>
    <t>田家炳教育书院</t>
  </si>
  <si>
    <t>国家级实验教学示范中心—教师教育实验教学中心专家室1</t>
  </si>
  <si>
    <t>行政北楼</t>
  </si>
  <si>
    <t>自治区重点实验室——广西中小学心理健康教育发展研究中心 I</t>
  </si>
  <si>
    <t>教育学系教研室</t>
  </si>
  <si>
    <t>王枬</t>
  </si>
  <si>
    <t>自治区教育厅重点研究基地——广西民族教育研究中心III</t>
  </si>
  <si>
    <t>张兰芳</t>
  </si>
  <si>
    <t>公共教育技术学教研室</t>
  </si>
  <si>
    <t>王军利</t>
  </si>
  <si>
    <t>学前教育理论教研室</t>
  </si>
  <si>
    <t>马焕灵</t>
  </si>
  <si>
    <t>国家级实验教学示范中心—教师教育实验教学中心资询室1</t>
  </si>
  <si>
    <t>广西师范大学东盟教育研究院</t>
  </si>
  <si>
    <t>教育管理教研室</t>
  </si>
  <si>
    <t>何剑</t>
  </si>
  <si>
    <t>黄宁</t>
  </si>
  <si>
    <t>李广海</t>
  </si>
  <si>
    <t>孟凡菊</t>
  </si>
  <si>
    <t>熊西蓓</t>
  </si>
  <si>
    <t>国家级实验教学示范中心—师生互动案例采集室</t>
  </si>
  <si>
    <t>教育学重点学科专家室 I</t>
  </si>
  <si>
    <t>教育技术基础理论教研室</t>
  </si>
  <si>
    <t>张玲</t>
  </si>
  <si>
    <t>特殊教育教研室</t>
  </si>
  <si>
    <t>吴东女</t>
  </si>
  <si>
    <t>国家级实验教学示范中心—教师教育实验教学中心资询室11</t>
  </si>
  <si>
    <t>朱明英</t>
  </si>
  <si>
    <t>孙杰远</t>
  </si>
  <si>
    <t>长江学者特聘教授工作室</t>
  </si>
  <si>
    <t>叶蓓蓓</t>
  </si>
  <si>
    <t>课程与教学论教研室</t>
  </si>
  <si>
    <t>国家级实验教学示范中心—教师教育实验教学中心专家室11</t>
  </si>
  <si>
    <t>谢超香</t>
  </si>
  <si>
    <t>谭姣连</t>
  </si>
  <si>
    <t>广西教师教育研究中心专家室</t>
  </si>
  <si>
    <t>王彦</t>
  </si>
  <si>
    <t>自治区教育厅重点研究基地——广西民族教育研究中心VI</t>
  </si>
  <si>
    <t>长江学者特聘教授团队工作室11</t>
  </si>
  <si>
    <t>耿涓涓</t>
  </si>
  <si>
    <t>自治区教育厅重点研究基地——广西民族教育研究中心V</t>
  </si>
  <si>
    <t>杨茂庆</t>
  </si>
  <si>
    <t>长江学者特聘教授团队工作室111</t>
  </si>
  <si>
    <t>欧阳修俊</t>
  </si>
  <si>
    <t>陈振中</t>
  </si>
  <si>
    <t>国家级实验教学示范中心—教学行为诊断室</t>
  </si>
  <si>
    <t>蒋士会</t>
  </si>
  <si>
    <t>自治区教育厅重点研究基地——广西民族教育研究中心IV</t>
  </si>
  <si>
    <t>教师教育学科专家会诊室</t>
  </si>
  <si>
    <t>李红惠</t>
  </si>
  <si>
    <t>国家级实验教学示范中心—个案研究室</t>
  </si>
  <si>
    <t>张荣盛</t>
  </si>
  <si>
    <t>龚婷</t>
  </si>
  <si>
    <t>马佳宏</t>
  </si>
  <si>
    <t>国际级实验教学示范中心—教师教育研究与培训中心</t>
  </si>
  <si>
    <t>古翠凤</t>
  </si>
  <si>
    <t>长江学者特聘教授及团队高阶学术报告厅</t>
  </si>
  <si>
    <t>谢登斌</t>
  </si>
  <si>
    <t>国家级实验教学示范中心——教师教育信息化发展中心</t>
  </si>
  <si>
    <t>教育学重点学科数字化功能厅</t>
  </si>
  <si>
    <t>柳谦</t>
  </si>
  <si>
    <t>冯季林</t>
  </si>
  <si>
    <t>广西学前教育发展研究中心</t>
  </si>
  <si>
    <t>何媛</t>
  </si>
  <si>
    <t>邹海瑞</t>
  </si>
  <si>
    <t>自治区重点实验室——认知神经科学与应用心理实验室 II</t>
  </si>
  <si>
    <t>覃军</t>
  </si>
  <si>
    <t>学前教育艺术教研室</t>
  </si>
  <si>
    <t>闫若婻</t>
  </si>
  <si>
    <t>张璟</t>
  </si>
  <si>
    <t>侯莉敏</t>
  </si>
  <si>
    <t>民族地区卓越幼儿园教师培养创新实践基地</t>
  </si>
  <si>
    <t>吴慧源</t>
  </si>
  <si>
    <t>赖程程</t>
  </si>
  <si>
    <t>周英</t>
  </si>
  <si>
    <t>杨丽萍</t>
  </si>
  <si>
    <t>自治区教育厅重点研究基地——广西民族教育研究中心II</t>
  </si>
  <si>
    <t>唐荣德</t>
  </si>
  <si>
    <t>大学生创客工作室</t>
  </si>
  <si>
    <t>张戟</t>
  </si>
  <si>
    <t>信息与传播技术教研室</t>
  </si>
  <si>
    <t>自治区实验教学示范中心——教育科学与技术实验中心I</t>
  </si>
  <si>
    <t>赵焱</t>
  </si>
  <si>
    <t>梁晓峰</t>
  </si>
  <si>
    <t>邱国庆</t>
  </si>
  <si>
    <t>陈伦</t>
  </si>
  <si>
    <t>覃基笙</t>
  </si>
  <si>
    <t>自治区实验教学示范中心——教育科学与技术实验中心II</t>
  </si>
  <si>
    <t>汪颖</t>
  </si>
  <si>
    <t>尹本雄</t>
  </si>
  <si>
    <t>自治区重点实验室——认知神经科学与应用心理实验室 III</t>
  </si>
  <si>
    <t>胡顺</t>
  </si>
  <si>
    <t>朱艺华</t>
  </si>
  <si>
    <t>国家级实验教学示范中心——信息化教学技能实训室 II</t>
  </si>
  <si>
    <t>黄琴</t>
  </si>
  <si>
    <t>何蕾</t>
  </si>
  <si>
    <t>林铭</t>
  </si>
  <si>
    <t>自治区实验教学示范中心——教育科学与技术实验中心III</t>
  </si>
  <si>
    <t>罗刚</t>
  </si>
  <si>
    <t>胡芬</t>
  </si>
  <si>
    <t>韦义平</t>
  </si>
  <si>
    <t>自治区重点实验室——广西中小学心理健康教育发展研究中心I</t>
  </si>
  <si>
    <t>基础与公共心理教研室</t>
  </si>
  <si>
    <t>自治区重点实验室——认知神经科学与应用心理实验室 I</t>
  </si>
  <si>
    <t>李宏翰</t>
  </si>
  <si>
    <t>韩振华</t>
  </si>
  <si>
    <t>刘珂</t>
  </si>
  <si>
    <t>自治区重点实验室——广西中小学心理健康教育发展研究中心II</t>
  </si>
  <si>
    <t>吴素梅</t>
  </si>
  <si>
    <t>应用心理教研室</t>
  </si>
  <si>
    <t>张薇</t>
  </si>
  <si>
    <t>朱敬</t>
  </si>
  <si>
    <t>长江学者特聘教授团队工作室1</t>
  </si>
  <si>
    <t>广西师范大学基础教育研究院</t>
  </si>
  <si>
    <t>秦娟</t>
  </si>
  <si>
    <t>余欣欣</t>
  </si>
  <si>
    <t>广西师范大学教育评估院</t>
  </si>
  <si>
    <t>卢蓬军</t>
  </si>
  <si>
    <t>莫文</t>
  </si>
  <si>
    <t>秦素琼</t>
  </si>
  <si>
    <t>苏思慧</t>
  </si>
  <si>
    <t>刘天</t>
  </si>
  <si>
    <t>张姝玥</t>
  </si>
  <si>
    <t>唐文清</t>
  </si>
  <si>
    <t>陈闻</t>
  </si>
  <si>
    <t>教育学重点学科专家室 II</t>
  </si>
  <si>
    <t>徐乐乐</t>
  </si>
  <si>
    <t>自治区教育厅重点研究基地——广西民族教育研究中心专家室 II</t>
  </si>
  <si>
    <t>黄耀军</t>
  </si>
  <si>
    <t>自治区教育厅重点研究基地——广西民族教育研究中心专家室 I</t>
  </si>
  <si>
    <t>凡文吉</t>
  </si>
  <si>
    <t>谭天美</t>
  </si>
  <si>
    <t>冯士季</t>
  </si>
  <si>
    <t>国家级教师教育实验教学示范中心专家室</t>
  </si>
  <si>
    <t>袁丫丫</t>
  </si>
  <si>
    <t>陈菊</t>
  </si>
  <si>
    <t>莫秀锋</t>
  </si>
  <si>
    <t>自治区重点实验室——广西中小学心理健康教育发展研究中心 II</t>
  </si>
  <si>
    <t>廖昌荫</t>
  </si>
  <si>
    <t>涂梦璐</t>
  </si>
  <si>
    <t>教育学部</t>
    <phoneticPr fontId="3" type="noConversion"/>
  </si>
  <si>
    <t>经济管理学院</t>
    <phoneticPr fontId="3" type="noConversion"/>
  </si>
  <si>
    <t>陈隆伟</t>
  </si>
  <si>
    <t>3</t>
  </si>
  <si>
    <t>325</t>
  </si>
  <si>
    <t>7</t>
  </si>
  <si>
    <t>2-0712室</t>
  </si>
  <si>
    <t>顾淑红</t>
  </si>
  <si>
    <t>323</t>
  </si>
  <si>
    <t>蒋团标</t>
  </si>
  <si>
    <t>6</t>
  </si>
  <si>
    <t>2-0604室</t>
  </si>
  <si>
    <t>梁爱云</t>
  </si>
  <si>
    <t>经济系/理论经济学教研室</t>
  </si>
  <si>
    <t>梁君</t>
  </si>
  <si>
    <t>廖明岚</t>
  </si>
  <si>
    <t>刘澈元</t>
  </si>
  <si>
    <t>刘俊杰</t>
  </si>
  <si>
    <t>刘强</t>
  </si>
  <si>
    <t>罗婧</t>
  </si>
  <si>
    <t>彭润华</t>
  </si>
  <si>
    <t>428</t>
  </si>
  <si>
    <t>苏方林</t>
  </si>
  <si>
    <t>苏毓敏</t>
  </si>
  <si>
    <t>4</t>
  </si>
  <si>
    <t>433</t>
  </si>
  <si>
    <t>王卫则</t>
  </si>
  <si>
    <t>432</t>
  </si>
  <si>
    <t>导师工作室</t>
  </si>
  <si>
    <t>王宜峰</t>
  </si>
  <si>
    <t>贤成毅</t>
  </si>
  <si>
    <t>秀英</t>
  </si>
  <si>
    <t>阳芳</t>
  </si>
  <si>
    <t>阳红曼</t>
  </si>
  <si>
    <t>阳震青</t>
  </si>
  <si>
    <t>张晞</t>
  </si>
  <si>
    <t>钟学思</t>
  </si>
  <si>
    <t>邹晓辉</t>
  </si>
  <si>
    <t>423</t>
  </si>
  <si>
    <t>2-0703室</t>
  </si>
  <si>
    <t>2-0707室</t>
  </si>
  <si>
    <t>2-0711室</t>
  </si>
  <si>
    <t>经济管理学院</t>
    <phoneticPr fontId="3" type="noConversion"/>
  </si>
  <si>
    <t>科学教育研究所</t>
    <phoneticPr fontId="3" type="noConversion"/>
  </si>
  <si>
    <t>7楼</t>
  </si>
  <si>
    <t>马克思主义学院</t>
    <phoneticPr fontId="3" type="noConversion"/>
  </si>
  <si>
    <t>蔡琼</t>
  </si>
  <si>
    <t>行政楼北楼</t>
  </si>
  <si>
    <t>三楼</t>
  </si>
  <si>
    <t>桂林市理论宣讲骨干研修基地</t>
  </si>
  <si>
    <t>四楼</t>
  </si>
  <si>
    <t>思想道德修养与法律基础教研室及科研团队、心理健康咨询室</t>
  </si>
  <si>
    <t>研究生公共政治课教研室及科研团队办公室</t>
  </si>
  <si>
    <t>教师工作室</t>
  </si>
  <si>
    <t>广西大学生马克思主义思想政治教育研究中心、教工之家</t>
  </si>
  <si>
    <t>文二综合楼北楼</t>
  </si>
  <si>
    <t>六楼</t>
  </si>
  <si>
    <t>博士后流动站专家交流工作室、学术交流室</t>
  </si>
  <si>
    <t>文二综合楼南楼</t>
  </si>
  <si>
    <t>十楼</t>
  </si>
  <si>
    <t>马克思主义理论与区域实践协同创新中心、八桂学者办公室</t>
  </si>
  <si>
    <t>五楼</t>
  </si>
  <si>
    <t>503左</t>
  </si>
  <si>
    <t>广西师范大学与广西社会科学院马克思主义理论学科研究生联合培养基地办公室</t>
  </si>
  <si>
    <t>教育部辅导员研修基地办公室</t>
  </si>
  <si>
    <t>一楼</t>
  </si>
  <si>
    <t>广西高校人文社科重点研究基地、院史馆</t>
  </si>
  <si>
    <t>蔡小菊</t>
  </si>
  <si>
    <t>陈洪江</t>
  </si>
  <si>
    <t>毛泽东思想和中国特色社会主义理论体系概论教研室及科研团队办公室</t>
  </si>
  <si>
    <t>博导工作室</t>
  </si>
  <si>
    <t>马克思主义理论优势特色重点学科办公室</t>
  </si>
  <si>
    <t>邓小玲</t>
  </si>
  <si>
    <t>博士后工作室</t>
  </si>
  <si>
    <t>范红</t>
  </si>
  <si>
    <t>中国近现代史纲要教研室及科研团队办公室</t>
  </si>
  <si>
    <t>广西马克思主义理论研究与建设工程基地办公室、广西高校思想政治理论课骨干教师培训基地办公室</t>
  </si>
  <si>
    <t>方艳</t>
  </si>
  <si>
    <t xml:space="preserve">马克思主义基本原理概论教研室及科研团队办公室 </t>
  </si>
  <si>
    <t>马克思主义研究所</t>
  </si>
  <si>
    <t>高铁泰</t>
  </si>
  <si>
    <t>黄瑞雄</t>
  </si>
  <si>
    <t>马克思主义理论与区域实践协同创新中心、博导工作室</t>
  </si>
  <si>
    <t>黄英姿</t>
  </si>
  <si>
    <t>思想政治理论课研究室</t>
  </si>
  <si>
    <t>503右</t>
  </si>
  <si>
    <t>广西普通高中政治学科研修基地</t>
  </si>
  <si>
    <t>黄振地</t>
  </si>
  <si>
    <t>蒋红群</t>
  </si>
  <si>
    <t>靳书君</t>
  </si>
  <si>
    <t>博导工作室、柔性引进专家工作室</t>
  </si>
  <si>
    <t>旷爱萍</t>
  </si>
  <si>
    <t>李恩来</t>
  </si>
  <si>
    <t xml:space="preserve">李晔 </t>
  </si>
  <si>
    <t>梁红秀</t>
  </si>
  <si>
    <t>廖和平</t>
  </si>
  <si>
    <t>林全民</t>
  </si>
  <si>
    <t>凌小萍</t>
  </si>
  <si>
    <t>刘琼豪</t>
  </si>
  <si>
    <t>卢爱国</t>
  </si>
  <si>
    <t>罗法洋</t>
  </si>
  <si>
    <t>罗顺元</t>
  </si>
  <si>
    <t>蒙宇</t>
  </si>
  <si>
    <t>苗青</t>
  </si>
  <si>
    <t>纳树峰</t>
  </si>
  <si>
    <t>彭红艳</t>
  </si>
  <si>
    <t>彭俊桦</t>
  </si>
  <si>
    <t>彭兰</t>
  </si>
  <si>
    <t>石艳华</t>
  </si>
  <si>
    <t>谭培文</t>
  </si>
  <si>
    <t>汤志华</t>
  </si>
  <si>
    <t>唐霏</t>
  </si>
  <si>
    <t>唐咸明</t>
  </si>
  <si>
    <t>万来志</t>
  </si>
  <si>
    <t>王惠</t>
  </si>
  <si>
    <t>王秋梅</t>
  </si>
  <si>
    <t>部校共建马克思主义学院办公室</t>
  </si>
  <si>
    <t>韦冬雪</t>
  </si>
  <si>
    <t>韦健玲</t>
  </si>
  <si>
    <t>魏俊</t>
  </si>
  <si>
    <t>吴全兰</t>
  </si>
  <si>
    <t>熊琴</t>
  </si>
  <si>
    <t>杨丽娟</t>
  </si>
  <si>
    <t>远雁</t>
  </si>
  <si>
    <t>曾云莺</t>
  </si>
  <si>
    <t>张红</t>
  </si>
  <si>
    <t>张松胜</t>
  </si>
  <si>
    <t>钟慧容</t>
  </si>
  <si>
    <t>周艺</t>
  </si>
  <si>
    <t>马克思主义学院</t>
    <phoneticPr fontId="3" type="noConversion"/>
  </si>
  <si>
    <t>美术学院</t>
    <phoneticPr fontId="3" type="noConversion"/>
  </si>
  <si>
    <t>白晓军</t>
  </si>
  <si>
    <t>陈  兵</t>
  </si>
  <si>
    <t>徐  芳</t>
  </si>
  <si>
    <t>陆丽娟</t>
  </si>
  <si>
    <t>何平静</t>
  </si>
  <si>
    <t>黄启波</t>
  </si>
  <si>
    <t>黎东明</t>
  </si>
  <si>
    <t>郭琼</t>
  </si>
  <si>
    <t>史论与公共艺术系</t>
  </si>
  <si>
    <t>实验艺术系</t>
  </si>
  <si>
    <t>贾黎威</t>
  </si>
  <si>
    <t>美术教育系</t>
  </si>
  <si>
    <t>杨灿</t>
  </si>
  <si>
    <t>黎华丹</t>
  </si>
  <si>
    <t>沈燕</t>
  </si>
  <si>
    <t>连铎</t>
  </si>
  <si>
    <t>基础教学部</t>
  </si>
  <si>
    <t>中国画系</t>
  </si>
  <si>
    <t>油画系</t>
  </si>
  <si>
    <t>设计学院</t>
    <phoneticPr fontId="3" type="noConversion"/>
  </si>
  <si>
    <t>阿伯特</t>
  </si>
  <si>
    <t>纯道楼</t>
  </si>
  <si>
    <t>3-B307</t>
  </si>
  <si>
    <t>动画与传媒艺术系办公室</t>
  </si>
  <si>
    <t>白  聃</t>
  </si>
  <si>
    <t>3-B308</t>
  </si>
  <si>
    <t>工业设计系办公室</t>
  </si>
  <si>
    <t>白雅力克</t>
  </si>
  <si>
    <t>3-B304</t>
  </si>
  <si>
    <t>公共艺术系办公室</t>
  </si>
  <si>
    <t>3-A304</t>
  </si>
  <si>
    <t>陈  铭</t>
  </si>
  <si>
    <t>3-B302</t>
  </si>
  <si>
    <t>视觉传达系办公室</t>
  </si>
  <si>
    <t>视觉传达设计研究室</t>
  </si>
  <si>
    <t>邓  进</t>
  </si>
  <si>
    <t>董曼妮</t>
  </si>
  <si>
    <t>3-B303</t>
  </si>
  <si>
    <t>服装与服饰设计系办公室</t>
  </si>
  <si>
    <t>郭  靖</t>
  </si>
  <si>
    <t>3-B309</t>
  </si>
  <si>
    <t>环境设计系办公室</t>
  </si>
  <si>
    <t>校级环境艺术研究所</t>
  </si>
  <si>
    <t>何  峰</t>
  </si>
  <si>
    <t>3-B306</t>
  </si>
  <si>
    <t>设计基础及史论系办公室</t>
  </si>
  <si>
    <t>3-A305</t>
  </si>
  <si>
    <t>何秋萍</t>
  </si>
  <si>
    <t>胡  明</t>
  </si>
  <si>
    <t>胡  弦</t>
  </si>
  <si>
    <t>黄  军</t>
  </si>
  <si>
    <t>3-B202</t>
  </si>
  <si>
    <t>视觉传达系硕士导师工作室</t>
  </si>
  <si>
    <t>3-A303</t>
  </si>
  <si>
    <t>黄  嫄</t>
  </si>
  <si>
    <t>黄巧丽</t>
  </si>
  <si>
    <t>蒋  慧</t>
  </si>
  <si>
    <t>蒋志龙</t>
  </si>
  <si>
    <t>李  敏</t>
  </si>
  <si>
    <t>李  旭</t>
  </si>
  <si>
    <t>李  茵</t>
  </si>
  <si>
    <t>李舒萍</t>
  </si>
  <si>
    <t>梁  莉</t>
  </si>
  <si>
    <t>梁  韵</t>
  </si>
  <si>
    <t>廖  慧</t>
  </si>
  <si>
    <t>3-A306</t>
  </si>
  <si>
    <t>3-B201</t>
  </si>
  <si>
    <t>环境系硕士导师工作室</t>
  </si>
  <si>
    <t>刘  英</t>
  </si>
  <si>
    <t>刘世军</t>
  </si>
  <si>
    <t>穆荣兵</t>
  </si>
  <si>
    <t>3-B305</t>
  </si>
  <si>
    <t>工业设计系硕士导师工作室</t>
  </si>
  <si>
    <t>宁绍强</t>
  </si>
  <si>
    <t>农贤持</t>
  </si>
  <si>
    <t>潘理安</t>
  </si>
  <si>
    <t>彭馨弘</t>
  </si>
  <si>
    <t>石承斌</t>
  </si>
  <si>
    <t>苏  烨</t>
  </si>
  <si>
    <t>孙  爽</t>
  </si>
  <si>
    <t>孙启微</t>
  </si>
  <si>
    <t>孙志远</t>
  </si>
  <si>
    <t>覃丽琼</t>
  </si>
  <si>
    <t>唐  亮</t>
  </si>
  <si>
    <t>王丽媛</t>
  </si>
  <si>
    <t>韦  维</t>
  </si>
  <si>
    <t>吴少昆</t>
  </si>
  <si>
    <t>席志新</t>
  </si>
  <si>
    <t>谢  青</t>
  </si>
  <si>
    <t>徐晨帆</t>
  </si>
  <si>
    <t>阳海鸥</t>
  </si>
  <si>
    <t>阳云青</t>
  </si>
  <si>
    <t>杨家明</t>
  </si>
  <si>
    <t>杨丽文</t>
  </si>
  <si>
    <t>杨志蓉</t>
  </si>
  <si>
    <t>易永芳</t>
  </si>
  <si>
    <t>尹述睿</t>
  </si>
  <si>
    <t>俞冠伊</t>
  </si>
  <si>
    <t>张  涛</t>
  </si>
  <si>
    <t>张  韬</t>
  </si>
  <si>
    <t>张  婷</t>
  </si>
  <si>
    <t>张宇杰</t>
  </si>
  <si>
    <t>生命科学学院</t>
  </si>
  <si>
    <t>生命科学学院</t>
    <phoneticPr fontId="2" type="noConversion"/>
  </si>
  <si>
    <t>数学与统计学院</t>
    <phoneticPr fontId="3" type="noConversion"/>
  </si>
  <si>
    <t>数学与统计学院</t>
    <phoneticPr fontId="3" type="noConversion"/>
  </si>
  <si>
    <t>周莹</t>
  </si>
  <si>
    <t>钟祥贵</t>
  </si>
  <si>
    <t>钟仁佑</t>
  </si>
  <si>
    <t>赵巧凤</t>
  </si>
  <si>
    <t>赵俊玲</t>
  </si>
  <si>
    <t>赵诚志</t>
  </si>
  <si>
    <t>张正家</t>
  </si>
  <si>
    <t>张军舰</t>
  </si>
  <si>
    <t>张根根</t>
  </si>
  <si>
    <t>翟莹</t>
  </si>
  <si>
    <t>余黄生</t>
  </si>
  <si>
    <t>杨善朝</t>
  </si>
  <si>
    <t>大数据统计分析中心办公室</t>
  </si>
  <si>
    <t>杨龙</t>
  </si>
  <si>
    <t>晏振</t>
  </si>
  <si>
    <t>熊文俊</t>
  </si>
  <si>
    <t>谢光明</t>
  </si>
  <si>
    <t>肖长国</t>
  </si>
  <si>
    <t>肖飞雁</t>
  </si>
  <si>
    <t>文毅玲</t>
  </si>
  <si>
    <t>韦煜明</t>
  </si>
  <si>
    <t>韦健</t>
  </si>
  <si>
    <t>王金玉</t>
  </si>
  <si>
    <t>唐胜达</t>
  </si>
  <si>
    <t>唐剑岚</t>
  </si>
  <si>
    <t>高中数学学科基地</t>
  </si>
  <si>
    <t>苏又</t>
  </si>
  <si>
    <t>秦永松</t>
  </si>
  <si>
    <t>彭华勤</t>
  </si>
  <si>
    <t>彭刚</t>
  </si>
  <si>
    <t>彭帆</t>
  </si>
  <si>
    <t>庞琳娜</t>
  </si>
  <si>
    <t>欧阳宇锋</t>
  </si>
  <si>
    <t>马林涛</t>
  </si>
  <si>
    <t>罗纬宇</t>
  </si>
  <si>
    <t>罗荔龄</t>
  </si>
  <si>
    <t>卢家宽</t>
  </si>
  <si>
    <t>刘登品</t>
  </si>
  <si>
    <t>梁鑫</t>
  </si>
  <si>
    <t>李英华</t>
  </si>
  <si>
    <t>李玮</t>
  </si>
  <si>
    <t>李略</t>
  </si>
  <si>
    <t>李军</t>
  </si>
  <si>
    <t>黎玉芳</t>
  </si>
  <si>
    <t>雷庆祝</t>
  </si>
  <si>
    <t>焦彬桥</t>
  </si>
  <si>
    <t>蒋培杰</t>
  </si>
  <si>
    <t>黄远敏</t>
  </si>
  <si>
    <t>黄文念</t>
  </si>
  <si>
    <t>黄良力</t>
  </si>
  <si>
    <t>胡志军</t>
  </si>
  <si>
    <t>韩彩虹</t>
  </si>
  <si>
    <t>郭勇华</t>
  </si>
  <si>
    <t>范江华</t>
  </si>
  <si>
    <t>丁娟</t>
  </si>
  <si>
    <t>邓国和</t>
  </si>
  <si>
    <t>陈玉</t>
  </si>
  <si>
    <t>陈娟娟</t>
  </si>
  <si>
    <t>陈翠玲</t>
  </si>
  <si>
    <t>体育学院</t>
    <phoneticPr fontId="3" type="noConversion"/>
  </si>
  <si>
    <t>赵锋</t>
  </si>
  <si>
    <t>体育楼</t>
  </si>
  <si>
    <t>四</t>
  </si>
  <si>
    <t>篮球教研室</t>
  </si>
  <si>
    <t>黎晓萍</t>
  </si>
  <si>
    <t>赵芳</t>
  </si>
  <si>
    <t>刘闯</t>
  </si>
  <si>
    <t>李敏华</t>
  </si>
  <si>
    <t>经飞跃</t>
  </si>
  <si>
    <t>幺蕊</t>
  </si>
  <si>
    <t>刘小明</t>
  </si>
  <si>
    <t>李顺明</t>
  </si>
  <si>
    <t>叶柳</t>
  </si>
  <si>
    <t>翟宗鹏</t>
  </si>
  <si>
    <t>王进</t>
  </si>
  <si>
    <t>体操教研室</t>
  </si>
  <si>
    <t>吴声光</t>
  </si>
  <si>
    <t>区峻</t>
  </si>
  <si>
    <t>唐颖</t>
  </si>
  <si>
    <t>李丽</t>
  </si>
  <si>
    <t>王宏霞</t>
  </si>
  <si>
    <t>曾超龙</t>
  </si>
  <si>
    <t>石千惠</t>
  </si>
  <si>
    <t>王建硕</t>
  </si>
  <si>
    <t>刘伟春</t>
  </si>
  <si>
    <t>综合球类教研室</t>
  </si>
  <si>
    <t>郭李亮</t>
  </si>
  <si>
    <t>郑伟</t>
  </si>
  <si>
    <t>黎宇明</t>
  </si>
  <si>
    <t>袁朝晖</t>
  </si>
  <si>
    <t>孙玉军</t>
  </si>
  <si>
    <t>王春亮</t>
  </si>
  <si>
    <t>黄永岳</t>
  </si>
  <si>
    <t>王军</t>
  </si>
  <si>
    <t>毕诗永</t>
  </si>
  <si>
    <t>刘利鸿</t>
  </si>
  <si>
    <t>易芳</t>
  </si>
  <si>
    <t>赵天一</t>
  </si>
  <si>
    <t>冯海丽</t>
  </si>
  <si>
    <t>曲献绘</t>
  </si>
  <si>
    <t>刘宇昂</t>
  </si>
  <si>
    <t>王成刚</t>
  </si>
  <si>
    <t>杨衍滔</t>
  </si>
  <si>
    <t>田径教研室</t>
  </si>
  <si>
    <t>姚辉洲</t>
  </si>
  <si>
    <t>杨小坚</t>
  </si>
  <si>
    <t>梁少雄</t>
  </si>
  <si>
    <t>房智慧</t>
  </si>
  <si>
    <t>龙锦</t>
  </si>
  <si>
    <t>曾智伟</t>
  </si>
  <si>
    <t>郭强</t>
  </si>
  <si>
    <t>谢伟</t>
  </si>
  <si>
    <t>梁铁怀</t>
  </si>
  <si>
    <t>向军</t>
  </si>
  <si>
    <t>苗宇</t>
  </si>
  <si>
    <t>李宁</t>
  </si>
  <si>
    <t>谢翔</t>
  </si>
  <si>
    <t>理论教研室</t>
  </si>
  <si>
    <t>陆元兆</t>
  </si>
  <si>
    <t>胡伯林</t>
  </si>
  <si>
    <t>邓启烈</t>
  </si>
  <si>
    <t>刘卫国</t>
  </si>
  <si>
    <t>陈玮君</t>
  </si>
  <si>
    <t>黄东</t>
  </si>
  <si>
    <t>李跃林</t>
  </si>
  <si>
    <t>彭峰林</t>
  </si>
  <si>
    <t>金光辉</t>
  </si>
  <si>
    <t>许思毛</t>
  </si>
  <si>
    <t>莫伟彬</t>
  </si>
  <si>
    <t>郭艳菊</t>
  </si>
  <si>
    <t>韦恩秀</t>
  </si>
  <si>
    <t>杨磊</t>
  </si>
  <si>
    <t>买佳</t>
  </si>
  <si>
    <t>蔡菁</t>
  </si>
  <si>
    <t>武术游泳教研室</t>
  </si>
  <si>
    <t>刘昀</t>
  </si>
  <si>
    <t>刘丽霞</t>
  </si>
  <si>
    <t>郑荣发</t>
  </si>
  <si>
    <t>曾宇</t>
  </si>
  <si>
    <t>焦豪杰</t>
  </si>
  <si>
    <t>张智</t>
  </si>
  <si>
    <t>莫艳华</t>
  </si>
  <si>
    <t>樊艺红</t>
  </si>
  <si>
    <t>许碧薇</t>
  </si>
  <si>
    <t>唐健</t>
  </si>
  <si>
    <t>公共体育教研部</t>
  </si>
  <si>
    <t>谢义</t>
  </si>
  <si>
    <t>李剑</t>
  </si>
  <si>
    <t>卢建克</t>
  </si>
  <si>
    <t>何少雄</t>
  </si>
  <si>
    <t>李善华</t>
  </si>
  <si>
    <t>程明</t>
  </si>
  <si>
    <t>陆海勇</t>
  </si>
  <si>
    <t>陈鹏</t>
  </si>
  <si>
    <t>吕稚安</t>
  </si>
  <si>
    <t>张小娟</t>
  </si>
  <si>
    <t>庾桂明</t>
  </si>
  <si>
    <t>付怡虹</t>
  </si>
  <si>
    <t>蔡捷</t>
  </si>
  <si>
    <t>崔雷海</t>
  </si>
  <si>
    <t>滕宁</t>
  </si>
  <si>
    <t>覃振</t>
  </si>
  <si>
    <t>董小强</t>
  </si>
  <si>
    <t>韦兴江</t>
  </si>
  <si>
    <t>周洲</t>
  </si>
  <si>
    <t>黄敏</t>
  </si>
  <si>
    <t>远航</t>
  </si>
  <si>
    <t>廖小芳</t>
  </si>
  <si>
    <t>陈曦</t>
  </si>
  <si>
    <t>周汉毅</t>
  </si>
  <si>
    <t>唐小雄</t>
  </si>
  <si>
    <t>唐玉梅</t>
  </si>
  <si>
    <t>聂英涛</t>
  </si>
  <si>
    <t>龙晓卫</t>
  </si>
  <si>
    <t>周艳华</t>
  </si>
  <si>
    <t>冯丹丹</t>
  </si>
  <si>
    <t>陈明伟</t>
  </si>
  <si>
    <t>耿璐璐</t>
  </si>
  <si>
    <t>谢艾珊</t>
  </si>
  <si>
    <t>梁炳源</t>
  </si>
  <si>
    <t>外国语学院</t>
    <phoneticPr fontId="3" type="noConversion"/>
  </si>
  <si>
    <t>潘赛仙</t>
  </si>
  <si>
    <t>大学英语二系</t>
  </si>
  <si>
    <t>教师工作室\女教师休息室</t>
  </si>
  <si>
    <t>宁见红</t>
  </si>
  <si>
    <t>陈冬梅</t>
  </si>
  <si>
    <t>陈文强</t>
  </si>
  <si>
    <t>教师工作室\男教师休息室</t>
  </si>
  <si>
    <t>陈耀恒</t>
  </si>
  <si>
    <t>广西戏曲与西方戏剧文化对比体验中心</t>
  </si>
  <si>
    <t>冯丽霞</t>
  </si>
  <si>
    <t>符盛</t>
  </si>
  <si>
    <t>关永平</t>
  </si>
  <si>
    <t>蒋业梅</t>
  </si>
  <si>
    <t>邝增乾</t>
  </si>
  <si>
    <t>李晶</t>
  </si>
  <si>
    <t>林群芳</t>
  </si>
  <si>
    <t>刘玉梅</t>
  </si>
  <si>
    <t>刘艺</t>
  </si>
  <si>
    <t>龙晓梅</t>
  </si>
  <si>
    <t>陆巧玲</t>
  </si>
  <si>
    <t>教授工作室/外国语言文学研究所</t>
  </si>
  <si>
    <t>马玲芳</t>
  </si>
  <si>
    <t>彭劲松</t>
  </si>
  <si>
    <t>唐琼玲</t>
  </si>
  <si>
    <t>韦桂先</t>
  </si>
  <si>
    <t>韦利</t>
  </si>
  <si>
    <t>文坚</t>
  </si>
  <si>
    <t>吴红梅</t>
  </si>
  <si>
    <t>颜少兰</t>
  </si>
  <si>
    <t>阳其荣</t>
  </si>
  <si>
    <t>杨荣华</t>
  </si>
  <si>
    <t>郑艳</t>
  </si>
  <si>
    <t>周文瑾</t>
  </si>
  <si>
    <t>谢春辉</t>
  </si>
  <si>
    <t>吴银芳</t>
  </si>
  <si>
    <t>甘玲玲</t>
  </si>
  <si>
    <t>大学英语一系</t>
  </si>
  <si>
    <t>苏超华</t>
  </si>
  <si>
    <t>陈彦</t>
  </si>
  <si>
    <t>董思思</t>
  </si>
  <si>
    <t>胡兰英</t>
  </si>
  <si>
    <t>黄云云</t>
  </si>
  <si>
    <t>李怀奎</t>
  </si>
  <si>
    <t>李甲桥</t>
  </si>
  <si>
    <t>廖芬芳</t>
  </si>
  <si>
    <t>林海婴</t>
  </si>
  <si>
    <t>蔺映真</t>
  </si>
  <si>
    <t>刘慧</t>
  </si>
  <si>
    <t>刘沁</t>
  </si>
  <si>
    <t>蒙岚</t>
  </si>
  <si>
    <t>莫玉秀</t>
  </si>
  <si>
    <t>覃新宇</t>
  </si>
  <si>
    <t>覃欣元</t>
  </si>
  <si>
    <t>覃英</t>
  </si>
  <si>
    <t>沈斌</t>
  </si>
  <si>
    <t>徐长林</t>
  </si>
  <si>
    <t>王越</t>
  </si>
  <si>
    <t>严幸智</t>
  </si>
  <si>
    <t>叶品娟</t>
  </si>
  <si>
    <t>周仕益</t>
  </si>
  <si>
    <t>周晓玲</t>
  </si>
  <si>
    <t>李晨</t>
  </si>
  <si>
    <t>李琳</t>
  </si>
  <si>
    <t>陈成</t>
  </si>
  <si>
    <t>刘燕梅</t>
  </si>
  <si>
    <t>陈夏</t>
  </si>
  <si>
    <t>滕智莉</t>
  </si>
  <si>
    <t>张孜念</t>
  </si>
  <si>
    <t>高金林</t>
  </si>
  <si>
    <t>听说读写教研室</t>
  </si>
  <si>
    <t>班主任工作室</t>
  </si>
  <si>
    <t>刘姬</t>
  </si>
  <si>
    <t>专业教师工作室</t>
  </si>
  <si>
    <t>黄珊</t>
  </si>
  <si>
    <t>滕宇</t>
  </si>
  <si>
    <t>叶江天</t>
  </si>
  <si>
    <t>蔡昭平</t>
  </si>
  <si>
    <t>梁智</t>
  </si>
  <si>
    <t>陈露</t>
  </si>
  <si>
    <t>龚敏</t>
  </si>
  <si>
    <t>商务英语教研室</t>
  </si>
  <si>
    <t>张洪岩</t>
  </si>
  <si>
    <t>廖桂蓉</t>
  </si>
  <si>
    <t>徐海燕</t>
  </si>
  <si>
    <t>蒋艳</t>
  </si>
  <si>
    <t>李盈</t>
  </si>
  <si>
    <t>毛慧勤</t>
  </si>
  <si>
    <t>韦爱云</t>
  </si>
  <si>
    <t>冯波</t>
  </si>
  <si>
    <t>黄兴运</t>
  </si>
  <si>
    <t>高旗</t>
  </si>
  <si>
    <t>范小娟</t>
  </si>
  <si>
    <t>肖静</t>
  </si>
  <si>
    <t>陈星宇</t>
  </si>
  <si>
    <t>吴代红</t>
  </si>
  <si>
    <t>钟耀平</t>
  </si>
  <si>
    <t>段秋实</t>
  </si>
  <si>
    <t>覃士艺</t>
  </si>
  <si>
    <t>英语教学法研究室</t>
  </si>
  <si>
    <t>李貌</t>
  </si>
  <si>
    <t>朱神海</t>
  </si>
  <si>
    <t>颜东</t>
  </si>
  <si>
    <t>覃思</t>
  </si>
  <si>
    <t>王美萍</t>
  </si>
  <si>
    <t>文学文化教研室</t>
  </si>
  <si>
    <t>袁文</t>
  </si>
  <si>
    <t>傅有相</t>
  </si>
  <si>
    <t>邢程</t>
  </si>
  <si>
    <t>周成兰</t>
  </si>
  <si>
    <t>李怀宏</t>
  </si>
  <si>
    <t>蓝玲</t>
  </si>
  <si>
    <t>蔡云</t>
  </si>
  <si>
    <t>罗迪</t>
  </si>
  <si>
    <t>黄世香</t>
  </si>
  <si>
    <t>何彦诚</t>
  </si>
  <si>
    <t>李洁</t>
  </si>
  <si>
    <t>范亚刚</t>
  </si>
  <si>
    <t>刘明录</t>
  </si>
  <si>
    <t>郑荣华</t>
  </si>
  <si>
    <t>袁斌业</t>
  </si>
  <si>
    <t>翻译教研室</t>
  </si>
  <si>
    <t>覃鸿延</t>
  </si>
  <si>
    <t>谢世坚</t>
  </si>
  <si>
    <t>周漓云</t>
  </si>
  <si>
    <t>彭国媛</t>
  </si>
  <si>
    <t>刘玲慧</t>
  </si>
  <si>
    <t>汪滢</t>
  </si>
  <si>
    <t>崔凯</t>
  </si>
  <si>
    <t>何璇</t>
  </si>
  <si>
    <t>刘子瑜</t>
  </si>
  <si>
    <t>李明华</t>
  </si>
  <si>
    <t>417A</t>
  </si>
  <si>
    <t>日语教研室\印尼语研究中心</t>
  </si>
  <si>
    <t>417B</t>
  </si>
  <si>
    <t>日本学研究中心</t>
  </si>
  <si>
    <t>杨勇</t>
  </si>
  <si>
    <t>陈德荣</t>
  </si>
  <si>
    <t>赵鲲</t>
  </si>
  <si>
    <t>潘敏</t>
  </si>
  <si>
    <t>蒋莉</t>
  </si>
  <si>
    <t>王育洁</t>
  </si>
  <si>
    <t>常小竹</t>
  </si>
  <si>
    <t>邓瑶</t>
  </si>
  <si>
    <t>李永男</t>
  </si>
  <si>
    <t>朝鲜语教研室</t>
  </si>
  <si>
    <t>朝鲜-韩国学研究所</t>
  </si>
  <si>
    <t>蔡秋艳</t>
  </si>
  <si>
    <t>王宗宣</t>
  </si>
  <si>
    <t>杨梦黎</t>
  </si>
  <si>
    <t>全今淑</t>
  </si>
  <si>
    <t>王菲菲</t>
  </si>
  <si>
    <t>李妍静</t>
  </si>
  <si>
    <t>高静</t>
  </si>
  <si>
    <t>苏秋萍</t>
  </si>
  <si>
    <t>综合英语教研室\大学英语一、二系</t>
  </si>
  <si>
    <t>邵同崇</t>
  </si>
  <si>
    <t>蔡马兰</t>
  </si>
  <si>
    <t>张常友</t>
  </si>
  <si>
    <t>钱春梅</t>
  </si>
  <si>
    <t>邓丽坚</t>
  </si>
  <si>
    <t>王丽</t>
  </si>
  <si>
    <t>郑敏</t>
  </si>
  <si>
    <t>陈洁</t>
  </si>
  <si>
    <t>俸佳</t>
  </si>
  <si>
    <t>尹姬</t>
  </si>
  <si>
    <t>孙音</t>
  </si>
  <si>
    <t>幸小梅</t>
  </si>
  <si>
    <t>江舫</t>
  </si>
  <si>
    <t>李宁林</t>
  </si>
  <si>
    <t>周婕</t>
  </si>
  <si>
    <t>林中华</t>
  </si>
  <si>
    <t>外语教学实训中心办公室</t>
  </si>
  <si>
    <t>林喆</t>
  </si>
  <si>
    <t>零月秀</t>
  </si>
  <si>
    <t>吕习栋</t>
  </si>
  <si>
    <t>程茜</t>
  </si>
  <si>
    <t>牛博颖</t>
  </si>
  <si>
    <t>蒋炳临</t>
  </si>
  <si>
    <t>外国语学院</t>
    <phoneticPr fontId="3" type="noConversion"/>
  </si>
  <si>
    <t>历史文化与旅游学院</t>
    <phoneticPr fontId="3" type="noConversion"/>
  </si>
  <si>
    <t>陈国保</t>
  </si>
  <si>
    <t>王城</t>
  </si>
  <si>
    <t xml:space="preserve">第二办公楼  </t>
  </si>
  <si>
    <t>202、203</t>
  </si>
  <si>
    <t>民族文化教研室</t>
  </si>
  <si>
    <t>教二楼</t>
  </si>
  <si>
    <t>202、205</t>
  </si>
  <si>
    <t>东盟中心</t>
  </si>
  <si>
    <t>陈洪波</t>
  </si>
  <si>
    <t>陈志刚</t>
  </si>
  <si>
    <t>教学法教研室</t>
  </si>
  <si>
    <t>邓永飞</t>
  </si>
  <si>
    <t>201、204</t>
  </si>
  <si>
    <t>古代史教研室</t>
  </si>
  <si>
    <t>董晓佳</t>
  </si>
  <si>
    <t>209、210</t>
  </si>
  <si>
    <t>世界史</t>
  </si>
  <si>
    <t>范丽萍</t>
  </si>
  <si>
    <t>范玉春</t>
  </si>
  <si>
    <t>何海龙</t>
  </si>
  <si>
    <t>侯金山</t>
  </si>
  <si>
    <t>黄松</t>
  </si>
  <si>
    <t>106、108</t>
  </si>
  <si>
    <t>景区规划与管理</t>
  </si>
  <si>
    <t>黄振南</t>
  </si>
  <si>
    <t>206、207</t>
  </si>
  <si>
    <t>近现代史教研室</t>
  </si>
  <si>
    <t>江田祥</t>
  </si>
  <si>
    <t>文管基地</t>
  </si>
  <si>
    <t>蒋政权</t>
  </si>
  <si>
    <t>蓝武</t>
  </si>
  <si>
    <t>黎瑛</t>
  </si>
  <si>
    <t>李闰华</t>
  </si>
  <si>
    <t>101、105</t>
  </si>
  <si>
    <t>景区规划与管理教研室</t>
  </si>
  <si>
    <t>李天雪</t>
  </si>
  <si>
    <t>廖勤</t>
  </si>
  <si>
    <t>廖国一</t>
  </si>
  <si>
    <t>廖文芳</t>
  </si>
  <si>
    <t>刘晖龙</t>
  </si>
  <si>
    <t>刘祥学</t>
  </si>
  <si>
    <t>刘小彤</t>
  </si>
  <si>
    <t>刘榕榕</t>
  </si>
  <si>
    <t>刘超建</t>
  </si>
  <si>
    <t>陆军</t>
  </si>
  <si>
    <t>马艺芳</t>
  </si>
  <si>
    <t>农朝幸</t>
  </si>
  <si>
    <t>彭家威</t>
  </si>
  <si>
    <t>沈继松</t>
  </si>
  <si>
    <t>覃江浩</t>
  </si>
  <si>
    <t>酒店管理教研室</t>
  </si>
  <si>
    <t>唐凌</t>
  </si>
  <si>
    <t>谭丽林</t>
  </si>
  <si>
    <t>103、104</t>
  </si>
  <si>
    <t>导游与旅行社教研室</t>
  </si>
  <si>
    <t>汪天顺</t>
  </si>
  <si>
    <t>王林</t>
  </si>
  <si>
    <t>王本涛</t>
  </si>
  <si>
    <t>王雪芳</t>
  </si>
  <si>
    <t>韦勇强</t>
  </si>
  <si>
    <t>吴笛霜</t>
  </si>
  <si>
    <t>吴晓山</t>
  </si>
  <si>
    <t>肖庆</t>
  </si>
  <si>
    <t>徐洁</t>
  </si>
  <si>
    <t>徐晓东</t>
  </si>
  <si>
    <t>颜小华</t>
  </si>
  <si>
    <t>杨亚斌</t>
  </si>
  <si>
    <t>杨永平</t>
  </si>
  <si>
    <t>袁俊杰</t>
  </si>
  <si>
    <t>张燕</t>
  </si>
  <si>
    <t>钟珂</t>
  </si>
  <si>
    <t>邹长清</t>
  </si>
  <si>
    <t>文学院</t>
    <phoneticPr fontId="3" type="noConversion"/>
  </si>
  <si>
    <t>胡大雷</t>
  </si>
  <si>
    <t>广西特聘专家工作室（Ⅰ）</t>
  </si>
  <si>
    <t>莫道才</t>
  </si>
  <si>
    <t>黄伟林</t>
  </si>
  <si>
    <t>博士生（后）导师工作室（Ⅰ）</t>
  </si>
  <si>
    <t>刘汉忠</t>
  </si>
  <si>
    <t>岑学贵</t>
  </si>
  <si>
    <t>公共文化服务体系研究中心</t>
  </si>
  <si>
    <t>唐子江</t>
  </si>
  <si>
    <t>语文教育协同创新中心</t>
  </si>
  <si>
    <t>麦永雄</t>
  </si>
  <si>
    <t>吴大顺</t>
  </si>
  <si>
    <t>方言研究所</t>
  </si>
  <si>
    <t>刘铁群</t>
  </si>
  <si>
    <t>王朝元</t>
  </si>
  <si>
    <t>王德明</t>
  </si>
  <si>
    <t>文学院</t>
    <phoneticPr fontId="3" type="noConversion"/>
  </si>
  <si>
    <t>物理科学与技术学院</t>
    <phoneticPr fontId="3" type="noConversion"/>
  </si>
  <si>
    <t>郭云</t>
  </si>
  <si>
    <t>周厚兵</t>
  </si>
  <si>
    <t>杨永栩</t>
  </si>
  <si>
    <t>邓敏艺</t>
  </si>
  <si>
    <t>谭惠丽</t>
  </si>
  <si>
    <t>梁伟红</t>
  </si>
  <si>
    <t>沈彭年</t>
  </si>
  <si>
    <t>张妙静</t>
  </si>
  <si>
    <t>潘江洪</t>
  </si>
  <si>
    <t>阳丽</t>
  </si>
  <si>
    <t>邝华</t>
  </si>
  <si>
    <t>白克钊</t>
  </si>
  <si>
    <t>王宁</t>
  </si>
  <si>
    <t>刘军贤</t>
  </si>
  <si>
    <t>陆晓</t>
  </si>
  <si>
    <t>顾国锋</t>
  </si>
  <si>
    <t>郭平生</t>
  </si>
  <si>
    <t>胡君辉</t>
  </si>
  <si>
    <t>副院长办公室</t>
  </si>
  <si>
    <t>唐国宁</t>
  </si>
  <si>
    <t>廖广睿</t>
  </si>
  <si>
    <t>魏代会</t>
  </si>
  <si>
    <t>孙小军</t>
  </si>
  <si>
    <t>梁冬冬</t>
  </si>
  <si>
    <t>王力虎</t>
  </si>
  <si>
    <t>欧立</t>
  </si>
  <si>
    <t>刘敏</t>
  </si>
  <si>
    <t>物理实验楼</t>
  </si>
  <si>
    <t>陈若航</t>
  </si>
  <si>
    <t>孔文婕</t>
  </si>
  <si>
    <t>沈洪涛</t>
  </si>
  <si>
    <t>赵子珍</t>
  </si>
  <si>
    <t>实验教学教研室</t>
  </si>
  <si>
    <t>何映</t>
  </si>
  <si>
    <t>李丹</t>
  </si>
  <si>
    <t>肖华鹏</t>
  </si>
  <si>
    <t>测控教研室</t>
  </si>
  <si>
    <t>马姝靓</t>
  </si>
  <si>
    <t>涂闪</t>
  </si>
  <si>
    <t>李德明</t>
  </si>
  <si>
    <t>梁维刚</t>
  </si>
  <si>
    <t>潘福东</t>
  </si>
  <si>
    <t>刘军</t>
  </si>
  <si>
    <t>音乐学院</t>
    <phoneticPr fontId="3" type="noConversion"/>
  </si>
  <si>
    <t>音乐学院</t>
    <phoneticPr fontId="3" type="noConversion"/>
  </si>
  <si>
    <t>蔡韧</t>
  </si>
  <si>
    <t>音乐楼</t>
  </si>
  <si>
    <t>B406</t>
  </si>
  <si>
    <t>音乐与舞蹈研究所</t>
  </si>
  <si>
    <t>B302</t>
  </si>
  <si>
    <t>东盟音乐舞蹈文化研究中心</t>
  </si>
  <si>
    <t>B303</t>
  </si>
  <si>
    <t>键盘系</t>
  </si>
  <si>
    <t>陈强</t>
  </si>
  <si>
    <t>B204</t>
  </si>
  <si>
    <t>B102</t>
  </si>
  <si>
    <t>理论与作曲系</t>
  </si>
  <si>
    <t>党宇娜</t>
  </si>
  <si>
    <t>B107</t>
  </si>
  <si>
    <t>声乐系</t>
  </si>
  <si>
    <t>董灵</t>
  </si>
  <si>
    <t>高敏</t>
  </si>
  <si>
    <t>高旭</t>
  </si>
  <si>
    <t>B108</t>
  </si>
  <si>
    <t>舞蹈系</t>
  </si>
  <si>
    <t>过安琪</t>
  </si>
  <si>
    <t>何娟娟</t>
  </si>
  <si>
    <t>何永琳</t>
  </si>
  <si>
    <t>何玉明</t>
  </si>
  <si>
    <t>何政荣</t>
  </si>
  <si>
    <t>黄洪焱</t>
  </si>
  <si>
    <t>贾智华</t>
  </si>
  <si>
    <t>B403</t>
  </si>
  <si>
    <t>器乐系</t>
  </si>
  <si>
    <t>蒋波</t>
  </si>
  <si>
    <t>郎娟娟</t>
  </si>
  <si>
    <t>李肖一</t>
  </si>
  <si>
    <t>林冬</t>
  </si>
  <si>
    <t>刘华清</t>
  </si>
  <si>
    <t>刘慧明</t>
  </si>
  <si>
    <t>卢笛</t>
  </si>
  <si>
    <t>马学文</t>
  </si>
  <si>
    <t>孟卓</t>
  </si>
  <si>
    <t>宁红霞</t>
  </si>
  <si>
    <t>庞荣</t>
  </si>
  <si>
    <t>彭超</t>
  </si>
  <si>
    <t>孙亮</t>
  </si>
  <si>
    <t>孙禹琼</t>
  </si>
  <si>
    <t>谭缨英</t>
  </si>
  <si>
    <t>唐雯</t>
  </si>
  <si>
    <t>王贝贝</t>
  </si>
  <si>
    <t>王杰</t>
  </si>
  <si>
    <t>王顺</t>
  </si>
  <si>
    <t>王潇琳</t>
  </si>
  <si>
    <t>王艳</t>
  </si>
  <si>
    <t>文哲钊</t>
  </si>
  <si>
    <t>吴颖</t>
  </si>
  <si>
    <t>肖玥</t>
  </si>
  <si>
    <t>谢宗强</t>
  </si>
  <si>
    <t>徐庆南</t>
  </si>
  <si>
    <t>许燕</t>
  </si>
  <si>
    <t>杨慧芳</t>
  </si>
  <si>
    <t>杨涛</t>
  </si>
  <si>
    <t>杨曦</t>
  </si>
  <si>
    <t>杨永强</t>
  </si>
  <si>
    <t>余鹏</t>
  </si>
  <si>
    <t>岳军</t>
  </si>
  <si>
    <t>张计</t>
  </si>
  <si>
    <t>张晶</t>
  </si>
  <si>
    <t>张黎明</t>
  </si>
  <si>
    <t>张丽萍</t>
  </si>
  <si>
    <t>张淼</t>
  </si>
  <si>
    <t>张荞</t>
  </si>
  <si>
    <t>赵丹云</t>
  </si>
  <si>
    <t>郑星华</t>
  </si>
  <si>
    <t>周楼胜</t>
  </si>
  <si>
    <t>职业技术师范学院</t>
    <phoneticPr fontId="3" type="noConversion"/>
  </si>
  <si>
    <t>职业技术师范学院</t>
    <phoneticPr fontId="3" type="noConversion"/>
  </si>
  <si>
    <t>覃琼玉</t>
  </si>
  <si>
    <t>综合2教研室</t>
  </si>
  <si>
    <t>综合3教研室</t>
  </si>
  <si>
    <t>秦洁</t>
  </si>
  <si>
    <t>电子楼</t>
    <phoneticPr fontId="12" type="noConversion"/>
  </si>
  <si>
    <t>电子工程学院</t>
    <phoneticPr fontId="12" type="noConversion"/>
  </si>
  <si>
    <t>电子楼</t>
    <phoneticPr fontId="12" type="noConversion"/>
  </si>
  <si>
    <t>电子工程学院</t>
    <phoneticPr fontId="12" type="noConversion"/>
  </si>
  <si>
    <t>李传起</t>
    <phoneticPr fontId="12" type="noConversion"/>
  </si>
  <si>
    <t>非线性电路与光通信实验室,含大型仪器设备室</t>
    <phoneticPr fontId="2" type="noConversion"/>
  </si>
  <si>
    <t>邹艳丽</t>
    <phoneticPr fontId="12" type="noConversion"/>
  </si>
  <si>
    <t>电子楼</t>
    <phoneticPr fontId="12" type="noConversion"/>
  </si>
  <si>
    <t>电子工程学院</t>
    <phoneticPr fontId="12" type="noConversion"/>
  </si>
  <si>
    <t>电子前附楼</t>
    <phoneticPr fontId="12" type="noConversion"/>
  </si>
  <si>
    <t>电子工程学院</t>
    <phoneticPr fontId="12" type="noConversion"/>
  </si>
  <si>
    <t>电子楼</t>
    <phoneticPr fontId="12" type="noConversion"/>
  </si>
  <si>
    <t>电子工程学院</t>
    <phoneticPr fontId="12" type="noConversion"/>
  </si>
  <si>
    <t>电子楼</t>
    <phoneticPr fontId="12" type="noConversion"/>
  </si>
  <si>
    <t>电子工程学院</t>
    <phoneticPr fontId="12" type="noConversion"/>
  </si>
  <si>
    <t>曾上游</t>
    <phoneticPr fontId="12" type="noConversion"/>
  </si>
  <si>
    <t>贤燕华</t>
    <phoneticPr fontId="12" type="noConversion"/>
  </si>
  <si>
    <t>李自立</t>
    <phoneticPr fontId="12" type="noConversion"/>
  </si>
  <si>
    <t>刘迪迪</t>
    <phoneticPr fontId="12" type="noConversion"/>
  </si>
  <si>
    <t>电子楼平房</t>
    <phoneticPr fontId="12" type="noConversion"/>
  </si>
  <si>
    <t>电子工程学院</t>
    <phoneticPr fontId="12" type="noConversion"/>
  </si>
  <si>
    <t>电子楼</t>
    <phoneticPr fontId="12" type="noConversion"/>
  </si>
  <si>
    <t>智能控制与光电检测研究室</t>
    <phoneticPr fontId="2" type="noConversion"/>
  </si>
  <si>
    <t>电子楼</t>
    <phoneticPr fontId="12" type="noConversion"/>
  </si>
  <si>
    <t>电子工程学院</t>
    <phoneticPr fontId="12" type="noConversion"/>
  </si>
  <si>
    <t>电子前附楼</t>
    <phoneticPr fontId="12" type="noConversion"/>
  </si>
  <si>
    <t>电子工程学院</t>
    <phoneticPr fontId="12" type="noConversion"/>
  </si>
  <si>
    <t>电子楼</t>
    <phoneticPr fontId="12" type="noConversion"/>
  </si>
  <si>
    <t>苏检德</t>
    <phoneticPr fontId="12" type="noConversion"/>
  </si>
  <si>
    <t>黎海生</t>
    <phoneticPr fontId="12" type="noConversion"/>
  </si>
  <si>
    <t>李全福</t>
    <phoneticPr fontId="12" type="noConversion"/>
  </si>
  <si>
    <t>刘林生</t>
    <phoneticPr fontId="12" type="noConversion"/>
  </si>
  <si>
    <t>电子楼</t>
    <phoneticPr fontId="12" type="noConversion"/>
  </si>
  <si>
    <t>电子工程学院</t>
    <phoneticPr fontId="2" type="noConversion"/>
  </si>
  <si>
    <t>祝常健</t>
    <phoneticPr fontId="2" type="noConversion"/>
  </si>
  <si>
    <t>电子工程学院</t>
    <phoneticPr fontId="12" type="noConversion"/>
  </si>
  <si>
    <t>黄可</t>
    <phoneticPr fontId="12" type="noConversion"/>
  </si>
  <si>
    <t>电子楼</t>
    <phoneticPr fontId="12" type="noConversion"/>
  </si>
  <si>
    <t>电子工程学院</t>
    <phoneticPr fontId="12" type="noConversion"/>
  </si>
  <si>
    <t>王文延</t>
    <phoneticPr fontId="12" type="noConversion"/>
  </si>
  <si>
    <t>徐敏</t>
    <phoneticPr fontId="12" type="noConversion"/>
  </si>
  <si>
    <t>唐振华</t>
    <phoneticPr fontId="12" type="noConversion"/>
  </si>
  <si>
    <t>黎发军</t>
    <phoneticPr fontId="12" type="noConversion"/>
  </si>
  <si>
    <t>牟向伟</t>
    <phoneticPr fontId="12" type="noConversion"/>
  </si>
  <si>
    <t>黄植功</t>
    <phoneticPr fontId="12" type="noConversion"/>
  </si>
  <si>
    <t>胡迎春</t>
    <phoneticPr fontId="12" type="noConversion"/>
  </si>
  <si>
    <t>刘志强</t>
    <phoneticPr fontId="12" type="noConversion"/>
  </si>
  <si>
    <t>电子楼</t>
    <phoneticPr fontId="12" type="noConversion"/>
  </si>
  <si>
    <t>电子工程学院</t>
    <phoneticPr fontId="12" type="noConversion"/>
  </si>
  <si>
    <t>林战平</t>
    <phoneticPr fontId="12" type="noConversion"/>
  </si>
  <si>
    <t>电子楼</t>
    <phoneticPr fontId="12" type="noConversion"/>
  </si>
  <si>
    <t>电子工程学院</t>
    <phoneticPr fontId="12" type="noConversion"/>
  </si>
  <si>
    <t>岑明灿</t>
    <phoneticPr fontId="12" type="noConversion"/>
  </si>
  <si>
    <t>育才</t>
    <phoneticPr fontId="12" type="noConversion"/>
  </si>
  <si>
    <t>电子楼</t>
    <phoneticPr fontId="12" type="noConversion"/>
  </si>
  <si>
    <t>电子工程学院</t>
    <phoneticPr fontId="12" type="noConversion"/>
  </si>
  <si>
    <t>电子楼</t>
    <phoneticPr fontId="12" type="noConversion"/>
  </si>
  <si>
    <t>电子研究所和专任教师工作室</t>
    <phoneticPr fontId="2" type="noConversion"/>
  </si>
  <si>
    <t>电子工程学院</t>
    <phoneticPr fontId="12" type="noConversion"/>
  </si>
  <si>
    <t>电子楼</t>
    <phoneticPr fontId="12" type="noConversion"/>
  </si>
  <si>
    <t>电子工程学院</t>
    <phoneticPr fontId="12" type="noConversion"/>
  </si>
  <si>
    <t>廖志贤</t>
    <phoneticPr fontId="12" type="noConversion"/>
  </si>
  <si>
    <t>陆叶</t>
    <phoneticPr fontId="12" type="noConversion"/>
  </si>
  <si>
    <t>非线性电路与光通信实验室</t>
    <phoneticPr fontId="2" type="noConversion"/>
  </si>
  <si>
    <t>电子楼</t>
    <phoneticPr fontId="12" type="noConversion"/>
  </si>
  <si>
    <t>电子工程学院</t>
    <phoneticPr fontId="12" type="noConversion"/>
  </si>
  <si>
    <t>电子楼</t>
    <phoneticPr fontId="12" type="noConversion"/>
  </si>
  <si>
    <t>法学院/政治与公共管理学院</t>
    <phoneticPr fontId="12" type="noConversion"/>
  </si>
  <si>
    <t>起文楼北楼</t>
    <phoneticPr fontId="3" type="noConversion"/>
  </si>
  <si>
    <t>行政管理教研室</t>
    <phoneticPr fontId="3" type="noConversion"/>
  </si>
  <si>
    <t>法学院/政治与公共管理学院</t>
    <phoneticPr fontId="12" type="noConversion"/>
  </si>
  <si>
    <t>起文楼北楼</t>
    <phoneticPr fontId="3" type="noConversion"/>
  </si>
  <si>
    <t>行政管理教研室</t>
    <phoneticPr fontId="3" type="noConversion"/>
  </si>
  <si>
    <t>法学院/政治与公共管理学院</t>
    <phoneticPr fontId="12" type="noConversion"/>
  </si>
  <si>
    <t>起文楼北楼</t>
    <phoneticPr fontId="3" type="noConversion"/>
  </si>
  <si>
    <t>行政管理教研室</t>
    <phoneticPr fontId="3" type="noConversion"/>
  </si>
  <si>
    <t>法学院/政治与公共管理学院</t>
    <phoneticPr fontId="12" type="noConversion"/>
  </si>
  <si>
    <t>起文楼北楼</t>
    <phoneticPr fontId="3" type="noConversion"/>
  </si>
  <si>
    <t>行政管理教研室</t>
    <phoneticPr fontId="3" type="noConversion"/>
  </si>
  <si>
    <t>法学院/政治与公共管理学院</t>
    <phoneticPr fontId="12" type="noConversion"/>
  </si>
  <si>
    <t>起文楼北楼</t>
    <phoneticPr fontId="3" type="noConversion"/>
  </si>
  <si>
    <t>行政管理教研室</t>
    <phoneticPr fontId="3" type="noConversion"/>
  </si>
  <si>
    <t>法学院/政治与公共管理学院</t>
    <phoneticPr fontId="12" type="noConversion"/>
  </si>
  <si>
    <t>起文楼北楼</t>
    <phoneticPr fontId="3" type="noConversion"/>
  </si>
  <si>
    <t>社会保障教研室</t>
    <phoneticPr fontId="3" type="noConversion"/>
  </si>
  <si>
    <t>法学院/政治与公共管理学院</t>
    <phoneticPr fontId="12" type="noConversion"/>
  </si>
  <si>
    <t>起文楼北楼</t>
    <phoneticPr fontId="3" type="noConversion"/>
  </si>
  <si>
    <t>社会保障教研室</t>
    <phoneticPr fontId="3" type="noConversion"/>
  </si>
  <si>
    <t>法学院/政治与公共管理学院</t>
    <phoneticPr fontId="12" type="noConversion"/>
  </si>
  <si>
    <t>育才</t>
    <phoneticPr fontId="3" type="noConversion"/>
  </si>
  <si>
    <t>田家炳楼</t>
    <phoneticPr fontId="3"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</si>
  <si>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</si>
  <si>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</si>
  <si>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</si>
  <si>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</si>
  <si>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</si>
  <si>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</si>
  <si>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</si>
  <si>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</si>
  <si>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</si>
  <si>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</si>
  <si>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</si>
  <si>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</si>
  <si>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</si>
  <si>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</si>
  <si>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法学院/政治与公共管理学院</t>
    <phoneticPr fontId="3" type="noConversion"/>
  </si>
  <si>
    <t>肖富群</t>
    <phoneticPr fontId="3" type="noConversion"/>
  </si>
  <si>
    <t>教授工作室</t>
    <phoneticPr fontId="3" type="noConversion"/>
  </si>
  <si>
    <t>起文楼北楼</t>
    <phoneticPr fontId="3" type="noConversion"/>
  </si>
  <si>
    <t>教授工作室</t>
    <phoneticPr fontId="3" type="noConversion"/>
  </si>
  <si>
    <t>法学院/政治与公共管理学院</t>
    <phoneticPr fontId="12" type="noConversion"/>
  </si>
  <si>
    <t>起文楼北楼</t>
    <phoneticPr fontId="3" type="noConversion"/>
  </si>
  <si>
    <t>法学院/政治与公共管理学院</t>
    <phoneticPr fontId="3" type="noConversion"/>
  </si>
  <si>
    <t>郭剑平</t>
    <phoneticPr fontId="3" type="noConversion"/>
  </si>
  <si>
    <t>教授工作室</t>
    <phoneticPr fontId="3" type="noConversion"/>
  </si>
  <si>
    <t>法学院/政治与公共管理学院</t>
    <phoneticPr fontId="12" type="noConversion"/>
  </si>
  <si>
    <t>育才</t>
    <phoneticPr fontId="3" type="noConversion"/>
  </si>
  <si>
    <t>田家炳楼</t>
    <phoneticPr fontId="3" type="noConversion"/>
  </si>
  <si>
    <t>李林凤</t>
    <phoneticPr fontId="3" type="noConversion"/>
  </si>
  <si>
    <t>起文楼北楼</t>
    <phoneticPr fontId="3" type="noConversion"/>
  </si>
  <si>
    <t>法学院/政治与公共管理学院</t>
    <phoneticPr fontId="3" type="noConversion"/>
  </si>
  <si>
    <t>陆苹</t>
    <phoneticPr fontId="3" type="noConversion"/>
  </si>
  <si>
    <t>法学院/政治与公共管理学院</t>
    <phoneticPr fontId="12" type="noConversion"/>
  </si>
  <si>
    <t>褚添有</t>
    <phoneticPr fontId="3" type="noConversion"/>
  </si>
  <si>
    <t>教授工作室</t>
    <phoneticPr fontId="3" type="noConversion"/>
  </si>
  <si>
    <t>起文楼北楼</t>
    <phoneticPr fontId="3" type="noConversion"/>
  </si>
  <si>
    <t>教授工作室</t>
    <phoneticPr fontId="3" type="noConversion"/>
  </si>
  <si>
    <t>法学院/政治与公共管理学院</t>
    <phoneticPr fontId="12" type="noConversion"/>
  </si>
  <si>
    <t>民商经济法教研室</t>
    <phoneticPr fontId="3" type="noConversion"/>
  </si>
  <si>
    <t>起文楼北楼</t>
    <phoneticPr fontId="3" type="noConversion"/>
  </si>
  <si>
    <t>民商经济法教研室</t>
    <phoneticPr fontId="3" type="noConversion"/>
  </si>
  <si>
    <t>法学院/政治与公共管理学院</t>
    <phoneticPr fontId="12" type="noConversion"/>
  </si>
  <si>
    <t>起文楼北楼</t>
    <phoneticPr fontId="3" type="noConversion"/>
  </si>
  <si>
    <t>民商经济法教研室</t>
    <phoneticPr fontId="3" type="noConversion"/>
  </si>
  <si>
    <t>法学院/政治与公共管理学院</t>
    <phoneticPr fontId="12" type="noConversion"/>
  </si>
  <si>
    <t>起文楼北楼</t>
    <phoneticPr fontId="3" type="noConversion"/>
  </si>
  <si>
    <t>刑法教研室</t>
    <phoneticPr fontId="3" type="noConversion"/>
  </si>
  <si>
    <t>法学院/政治与公共管理学院</t>
    <phoneticPr fontId="12" type="noConversion"/>
  </si>
  <si>
    <t>起文楼北楼</t>
    <phoneticPr fontId="3" type="noConversion"/>
  </si>
  <si>
    <t>刑法教研室</t>
    <phoneticPr fontId="3" type="noConversion"/>
  </si>
  <si>
    <t>法学院/政治与公共管理学院</t>
    <phoneticPr fontId="12" type="noConversion"/>
  </si>
  <si>
    <t>起文楼北楼</t>
    <phoneticPr fontId="3" type="noConversion"/>
  </si>
  <si>
    <t>刑法教研室</t>
    <phoneticPr fontId="3" type="noConversion"/>
  </si>
  <si>
    <t>法学院/政治与公共管理学院</t>
    <phoneticPr fontId="12" type="noConversion"/>
  </si>
  <si>
    <t>法理宪政法教研室</t>
    <phoneticPr fontId="3" type="noConversion"/>
  </si>
  <si>
    <t>起文楼北楼</t>
    <phoneticPr fontId="3" type="noConversion"/>
  </si>
  <si>
    <t>法理宪政法教研室</t>
    <phoneticPr fontId="3" type="noConversion"/>
  </si>
  <si>
    <t>法学院/政治与公共管理学院</t>
    <phoneticPr fontId="12" type="noConversion"/>
  </si>
  <si>
    <t>起文楼北楼</t>
    <phoneticPr fontId="3" type="noConversion"/>
  </si>
  <si>
    <t>法理宪政法教研室</t>
    <phoneticPr fontId="3" type="noConversion"/>
  </si>
  <si>
    <t>法学院/政治与公共管理学院</t>
    <phoneticPr fontId="12" type="noConversion"/>
  </si>
  <si>
    <t>育才</t>
    <phoneticPr fontId="3" type="noConversion"/>
  </si>
  <si>
    <t>田家炳楼</t>
    <phoneticPr fontId="3" type="noConversion"/>
  </si>
  <si>
    <t>法律援助中心</t>
    <phoneticPr fontId="3" type="noConversion"/>
  </si>
  <si>
    <t>育才</t>
    <phoneticPr fontId="3" type="noConversion"/>
  </si>
  <si>
    <t>田家炳楼</t>
    <phoneticPr fontId="3" type="noConversion"/>
  </si>
  <si>
    <t>法律援助中心</t>
    <phoneticPr fontId="3" type="noConversion"/>
  </si>
  <si>
    <t>法学院/政治与公共管理学院</t>
    <phoneticPr fontId="12" type="noConversion"/>
  </si>
  <si>
    <t>育才</t>
    <phoneticPr fontId="3" type="noConversion"/>
  </si>
  <si>
    <t>田家炳楼</t>
    <phoneticPr fontId="3" type="noConversion"/>
  </si>
  <si>
    <t>律师学院培训部</t>
    <phoneticPr fontId="3" type="noConversion"/>
  </si>
  <si>
    <t>法学院/政治与公共管理学院</t>
    <phoneticPr fontId="12" type="noConversion"/>
  </si>
  <si>
    <t>育才</t>
    <phoneticPr fontId="3" type="noConversion"/>
  </si>
  <si>
    <t>田家炳楼</t>
    <phoneticPr fontId="3" type="noConversion"/>
  </si>
  <si>
    <t>律师学院培训部</t>
    <phoneticPr fontId="3" type="noConversion"/>
  </si>
  <si>
    <t>法学院/政治与公共管理学院</t>
    <phoneticPr fontId="12" type="noConversion"/>
  </si>
  <si>
    <t>广西知识产权教育与培训基地</t>
    <phoneticPr fontId="3" type="noConversion"/>
  </si>
  <si>
    <t>法学院/政治与公共管理学院</t>
    <phoneticPr fontId="3" type="noConversion"/>
  </si>
  <si>
    <t>常青</t>
    <phoneticPr fontId="3" type="noConversion"/>
  </si>
  <si>
    <t>育才</t>
    <phoneticPr fontId="3" type="noConversion"/>
  </si>
  <si>
    <t>田家炳楼</t>
    <phoneticPr fontId="3" type="noConversion"/>
  </si>
  <si>
    <t>广西地方立法研究评估与研究基地</t>
    <phoneticPr fontId="3" type="noConversion"/>
  </si>
  <si>
    <t>法学院/政治与公共管理学院</t>
    <phoneticPr fontId="12" type="noConversion"/>
  </si>
  <si>
    <t>育才</t>
    <phoneticPr fontId="3" type="noConversion"/>
  </si>
  <si>
    <t>田家炳楼</t>
    <phoneticPr fontId="3" type="noConversion"/>
  </si>
  <si>
    <t>广西地方法制建设协同创新中心</t>
    <phoneticPr fontId="3" type="noConversion"/>
  </si>
  <si>
    <t>起文楼北楼</t>
    <phoneticPr fontId="3" type="noConversion"/>
  </si>
  <si>
    <t>副教授工作室</t>
    <phoneticPr fontId="3" type="noConversion"/>
  </si>
  <si>
    <t>副教授工作室</t>
    <phoneticPr fontId="3" type="noConversion"/>
  </si>
  <si>
    <t>法学院/政治与公共管理学院</t>
    <phoneticPr fontId="3" type="noConversion"/>
  </si>
  <si>
    <t>蒋人文</t>
    <phoneticPr fontId="3" type="noConversion"/>
  </si>
  <si>
    <t>教授工作室</t>
    <phoneticPr fontId="3" type="noConversion"/>
  </si>
  <si>
    <t>起文楼北楼</t>
    <phoneticPr fontId="3" type="noConversion"/>
  </si>
  <si>
    <t>教授工作室</t>
    <phoneticPr fontId="3" type="noConversion"/>
  </si>
  <si>
    <t>法学院/政治与公共管理学院</t>
    <phoneticPr fontId="12" type="noConversion"/>
  </si>
  <si>
    <t>起文楼北楼</t>
    <phoneticPr fontId="3" type="noConversion"/>
  </si>
  <si>
    <t>副教授工作室</t>
    <phoneticPr fontId="3" type="noConversion"/>
  </si>
  <si>
    <t>法学院/政治与公共管理学院</t>
    <phoneticPr fontId="12" type="noConversion"/>
  </si>
  <si>
    <t>教授工作室</t>
    <phoneticPr fontId="3" type="noConversion"/>
  </si>
  <si>
    <t>起文楼北楼</t>
    <phoneticPr fontId="3" type="noConversion"/>
  </si>
  <si>
    <t>教授工作室</t>
    <phoneticPr fontId="3" type="noConversion"/>
  </si>
  <si>
    <t>法学院/政治与公共管理学院</t>
    <phoneticPr fontId="12" type="noConversion"/>
  </si>
  <si>
    <t>起文楼北楼</t>
    <phoneticPr fontId="3" type="noConversion"/>
  </si>
  <si>
    <t>副教授工作室</t>
    <phoneticPr fontId="3" type="noConversion"/>
  </si>
  <si>
    <t>法学院/政治与公共管理学院</t>
    <phoneticPr fontId="12" type="noConversion"/>
  </si>
  <si>
    <t>起文楼北楼</t>
    <phoneticPr fontId="3" type="noConversion"/>
  </si>
  <si>
    <t>副教授工作室</t>
    <phoneticPr fontId="3" type="noConversion"/>
  </si>
  <si>
    <t>法学院/政治与公共管理学院</t>
    <phoneticPr fontId="3" type="noConversion"/>
  </si>
  <si>
    <t>倪业群</t>
    <phoneticPr fontId="3" type="noConversion"/>
  </si>
  <si>
    <t>教授工作室</t>
    <phoneticPr fontId="3" type="noConversion"/>
  </si>
  <si>
    <t>法学院/政治与公共管理学院</t>
    <phoneticPr fontId="12" type="noConversion"/>
  </si>
  <si>
    <t>起文楼北楼</t>
    <phoneticPr fontId="3" type="noConversion"/>
  </si>
  <si>
    <t>教授工作室</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</si>
  <si>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</si>
  <si>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</si>
  <si>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</si>
  <si>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</si>
  <si>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3" type="noConversion"/>
  </si>
  <si>
    <t>李艳梅</t>
    <phoneticPr fontId="3"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</si>
  <si>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</si>
  <si>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</si>
  <si>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</si>
  <si>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</si>
  <si>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</si>
  <si>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法学院/政治与公共管理学院</t>
    <phoneticPr fontId="12" type="noConversion"/>
  </si>
  <si>
    <t>起文楼北楼</t>
    <phoneticPr fontId="3" type="noConversion"/>
  </si>
  <si>
    <t>教授工作室</t>
    <phoneticPr fontId="3" type="noConversion"/>
  </si>
  <si>
    <t>法学院/政治与公共管理学院</t>
    <phoneticPr fontId="12" type="noConversion"/>
  </si>
  <si>
    <t>起文楼北楼</t>
    <phoneticPr fontId="3" type="noConversion"/>
  </si>
  <si>
    <t>教授工作室</t>
    <phoneticPr fontId="3" type="noConversion"/>
  </si>
  <si>
    <t>化学与药学学院</t>
    <phoneticPr fontId="12" type="noConversion"/>
  </si>
  <si>
    <t>化学与药学学院</t>
    <phoneticPr fontId="12" type="noConversion"/>
  </si>
  <si>
    <t>化学楼</t>
    <phoneticPr fontId="3" type="noConversion"/>
  </si>
  <si>
    <t>教研室</t>
    <phoneticPr fontId="3" type="noConversion"/>
  </si>
  <si>
    <t>化学与药学学院</t>
    <phoneticPr fontId="3" type="noConversion"/>
  </si>
  <si>
    <t>刘葵</t>
    <phoneticPr fontId="3" type="noConversion"/>
  </si>
  <si>
    <t>杨瑞云</t>
    <phoneticPr fontId="3" type="noConversion"/>
  </si>
  <si>
    <t>重点实验室</t>
    <phoneticPr fontId="3" type="noConversion"/>
  </si>
  <si>
    <t>化学与药学学院</t>
    <phoneticPr fontId="2" type="noConversion"/>
  </si>
  <si>
    <t>杨秀林</t>
    <phoneticPr fontId="2" type="noConversion"/>
  </si>
  <si>
    <t>教师工作室</t>
    <phoneticPr fontId="3" type="noConversion"/>
  </si>
  <si>
    <t>化学楼</t>
    <phoneticPr fontId="2" type="noConversion"/>
  </si>
  <si>
    <t>陈自卢</t>
    <phoneticPr fontId="2" type="noConversion"/>
  </si>
  <si>
    <t>育才</t>
    <phoneticPr fontId="2" type="noConversion"/>
  </si>
  <si>
    <t>张中</t>
    <phoneticPr fontId="2" type="noConversion"/>
  </si>
  <si>
    <t>教研室</t>
    <phoneticPr fontId="2" type="noConversion"/>
  </si>
  <si>
    <t>黄金</t>
    <phoneticPr fontId="2" type="noConversion"/>
  </si>
  <si>
    <t>胡焕成</t>
    <phoneticPr fontId="2" type="noConversion"/>
  </si>
  <si>
    <t>曾明华</t>
    <phoneticPr fontId="2" type="noConversion"/>
  </si>
  <si>
    <t>环资楼</t>
    <phoneticPr fontId="3" type="noConversion"/>
  </si>
  <si>
    <t>蔡丹丹</t>
    <phoneticPr fontId="3" type="noConversion"/>
  </si>
  <si>
    <t>育才</t>
    <phoneticPr fontId="3" type="noConversion"/>
  </si>
  <si>
    <t>工作室</t>
    <phoneticPr fontId="2" type="noConversion"/>
  </si>
  <si>
    <t>邓必阳</t>
    <phoneticPr fontId="3" type="noConversion"/>
  </si>
  <si>
    <t>王胜娥</t>
    <phoneticPr fontId="3" type="noConversion"/>
  </si>
  <si>
    <t>赵临远</t>
    <phoneticPr fontId="3" type="noConversion"/>
  </si>
  <si>
    <t>王红强</t>
    <phoneticPr fontId="2" type="noConversion"/>
  </si>
  <si>
    <t>第二理科综合楼</t>
    <phoneticPr fontId="3" type="noConversion"/>
  </si>
  <si>
    <t>侯若冰</t>
    <phoneticPr fontId="3" type="noConversion"/>
  </si>
  <si>
    <t>黄有国</t>
    <phoneticPr fontId="3" type="noConversion"/>
  </si>
  <si>
    <t>董家新</t>
    <phoneticPr fontId="3" type="noConversion"/>
  </si>
  <si>
    <t>樊友军</t>
    <phoneticPr fontId="3" type="noConversion"/>
  </si>
  <si>
    <t>蒋卷涛</t>
    <phoneticPr fontId="3" type="noConversion"/>
  </si>
  <si>
    <t>赵书林</t>
    <phoneticPr fontId="3" type="noConversion"/>
  </si>
  <si>
    <t>陈振锋</t>
    <phoneticPr fontId="3" type="noConversion"/>
  </si>
  <si>
    <t>黄勇</t>
    <phoneticPr fontId="3" type="noConversion"/>
  </si>
  <si>
    <t>实验室</t>
    <phoneticPr fontId="3" type="noConversion"/>
  </si>
  <si>
    <t>化学与药学学院</t>
    <phoneticPr fontId="12" type="noConversion"/>
  </si>
  <si>
    <t>化学楼</t>
    <phoneticPr fontId="3" type="noConversion"/>
  </si>
  <si>
    <t>教研室</t>
    <phoneticPr fontId="3" type="noConversion"/>
  </si>
  <si>
    <t>化学与药学学院</t>
    <phoneticPr fontId="3" type="noConversion"/>
  </si>
  <si>
    <t>田建袅</t>
    <phoneticPr fontId="3" type="noConversion"/>
  </si>
  <si>
    <t>重点实验室</t>
    <phoneticPr fontId="3" type="noConversion"/>
  </si>
  <si>
    <t>叶芳贵</t>
    <phoneticPr fontId="3" type="noConversion"/>
  </si>
  <si>
    <t>黄富平、边贺东</t>
    <phoneticPr fontId="3" type="noConversion"/>
  </si>
  <si>
    <t>刘延成</t>
    <phoneticPr fontId="3" type="noConversion"/>
  </si>
  <si>
    <t>梁宏</t>
    <phoneticPr fontId="3" type="noConversion"/>
  </si>
  <si>
    <t>李舒婷</t>
    <phoneticPr fontId="3" type="noConversion"/>
  </si>
  <si>
    <t>黄克斌</t>
    <phoneticPr fontId="3" type="noConversion"/>
  </si>
  <si>
    <t>蒋邦平</t>
    <phoneticPr fontId="3" type="noConversion"/>
  </si>
  <si>
    <t>潘英明</t>
    <phoneticPr fontId="3" type="noConversion"/>
  </si>
  <si>
    <t>生物楼</t>
    <phoneticPr fontId="3" type="noConversion"/>
  </si>
  <si>
    <t>覃江克</t>
    <phoneticPr fontId="2" type="noConversion"/>
  </si>
  <si>
    <t>苏桂发</t>
    <phoneticPr fontId="3" type="noConversion"/>
  </si>
  <si>
    <t>王恒山</t>
    <phoneticPr fontId="2" type="noConversion"/>
  </si>
  <si>
    <t>陈家念</t>
    <phoneticPr fontId="3" type="noConversion"/>
  </si>
  <si>
    <t>程克光</t>
    <phoneticPr fontId="3" type="noConversion"/>
  </si>
  <si>
    <t>潘成学</t>
    <phoneticPr fontId="3" type="noConversion"/>
  </si>
  <si>
    <t>唐煌</t>
    <phoneticPr fontId="3" type="noConversion"/>
  </si>
  <si>
    <t>602B</t>
    <phoneticPr fontId="3" type="noConversion"/>
  </si>
  <si>
    <t>彭艳</t>
    <phoneticPr fontId="3" type="noConversion"/>
  </si>
  <si>
    <t>沈星灿</t>
    <phoneticPr fontId="3" type="noConversion"/>
  </si>
  <si>
    <t>纪仕辰</t>
    <phoneticPr fontId="3" type="noConversion"/>
  </si>
  <si>
    <t>梁东</t>
    <phoneticPr fontId="3" type="noConversion"/>
  </si>
  <si>
    <t>杨峰</t>
    <phoneticPr fontId="3" type="noConversion"/>
  </si>
  <si>
    <t>唐劲军</t>
    <phoneticPr fontId="3" type="noConversion"/>
  </si>
  <si>
    <t>黄都</t>
    <phoneticPr fontId="2" type="noConversion"/>
  </si>
  <si>
    <t>许燕红</t>
    <phoneticPr fontId="3" type="noConversion"/>
  </si>
  <si>
    <t>阮长平</t>
    <phoneticPr fontId="3" type="noConversion"/>
  </si>
  <si>
    <t>李庆余</t>
    <phoneticPr fontId="2" type="noConversion"/>
  </si>
  <si>
    <t>实验室</t>
    <phoneticPr fontId="2" type="noConversion"/>
  </si>
  <si>
    <t>梁宇宁</t>
    <phoneticPr fontId="3" type="noConversion"/>
  </si>
  <si>
    <t>高存继</t>
    <phoneticPr fontId="3" type="noConversion"/>
  </si>
  <si>
    <t>尹文清</t>
    <phoneticPr fontId="3" type="noConversion"/>
  </si>
  <si>
    <t>杨坤国</t>
    <phoneticPr fontId="3" type="noConversion"/>
  </si>
  <si>
    <t>唐明明</t>
    <phoneticPr fontId="3" type="noConversion"/>
  </si>
  <si>
    <t>罗祖帖</t>
    <phoneticPr fontId="3" type="noConversion"/>
  </si>
  <si>
    <t>卢昕</t>
    <phoneticPr fontId="3" type="noConversion"/>
  </si>
  <si>
    <t>实验室</t>
    <phoneticPr fontId="3" type="noConversion"/>
  </si>
  <si>
    <t>陈华</t>
    <phoneticPr fontId="3" type="noConversion"/>
  </si>
  <si>
    <t>林天然</t>
    <phoneticPr fontId="3" type="noConversion"/>
  </si>
  <si>
    <t>侯丽</t>
    <phoneticPr fontId="3" type="noConversion"/>
  </si>
  <si>
    <t>侯成</t>
    <phoneticPr fontId="3" type="noConversion"/>
  </si>
  <si>
    <t>莫蔚明</t>
    <phoneticPr fontId="3" type="noConversion"/>
  </si>
  <si>
    <t>李俊</t>
    <phoneticPr fontId="3" type="noConversion"/>
  </si>
  <si>
    <t>仪器室</t>
    <phoneticPr fontId="2" type="noConversion"/>
  </si>
  <si>
    <t>陈明</t>
    <phoneticPr fontId="3" type="noConversion"/>
  </si>
  <si>
    <t>廖海兵</t>
    <phoneticPr fontId="2" type="noConversion"/>
  </si>
  <si>
    <t>生物楼</t>
    <phoneticPr fontId="2" type="noConversion"/>
  </si>
  <si>
    <t>唐海涛</t>
    <phoneticPr fontId="2" type="noConversion"/>
  </si>
  <si>
    <t>石伟</t>
    <phoneticPr fontId="2" type="noConversion"/>
  </si>
  <si>
    <t>张耀</t>
    <phoneticPr fontId="2" type="noConversion"/>
  </si>
  <si>
    <t>马兆玲</t>
    <phoneticPr fontId="2" type="noConversion"/>
  </si>
  <si>
    <t>蔡业政</t>
    <phoneticPr fontId="2" type="noConversion"/>
  </si>
  <si>
    <t>陈钊</t>
    <phoneticPr fontId="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</si>
  <si>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</si>
  <si>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</si>
  <si>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</si>
  <si>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</si>
  <si>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</si>
  <si>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</si>
  <si>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</si>
  <si>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</si>
  <si>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</si>
  <si>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</si>
  <si>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</si>
  <si>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</si>
  <si>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</si>
  <si>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</si>
  <si>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</si>
  <si>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环境与资源学院</t>
    <phoneticPr fontId="12" type="noConversion"/>
  </si>
  <si>
    <t>计算机科学与信息工程学院</t>
    <phoneticPr fontId="3" type="noConversion"/>
  </si>
  <si>
    <t>陈宏朝</t>
    <phoneticPr fontId="3" type="noConversion"/>
  </si>
  <si>
    <t>数学楼</t>
    <phoneticPr fontId="3" type="noConversion"/>
  </si>
  <si>
    <t>基础、信息安全教研室</t>
    <phoneticPr fontId="3" type="noConversion"/>
  </si>
  <si>
    <t>陈明</t>
    <phoneticPr fontId="3" type="noConversion"/>
  </si>
  <si>
    <t>逸夫楼</t>
    <phoneticPr fontId="3" type="noConversion"/>
  </si>
  <si>
    <t>教授工作室</t>
    <phoneticPr fontId="3" type="noConversion"/>
  </si>
  <si>
    <t>计算机科学与信息工程学院</t>
    <phoneticPr fontId="12" type="noConversion"/>
  </si>
  <si>
    <t>软件教研室</t>
    <phoneticPr fontId="3" type="noConversion"/>
  </si>
  <si>
    <t>数学楼</t>
    <phoneticPr fontId="3" type="noConversion"/>
  </si>
  <si>
    <t>软件教研室</t>
    <phoneticPr fontId="3" type="noConversion"/>
  </si>
  <si>
    <t>计算机科学与信息工程学院</t>
    <phoneticPr fontId="12" type="noConversion"/>
  </si>
  <si>
    <t>数学楼</t>
    <phoneticPr fontId="3" type="noConversion"/>
  </si>
  <si>
    <t>软件教研室</t>
    <phoneticPr fontId="3" type="noConversion"/>
  </si>
  <si>
    <t>计算机科学与信息工程学院</t>
    <phoneticPr fontId="12" type="noConversion"/>
  </si>
  <si>
    <t>数学楼老楼</t>
    <phoneticPr fontId="3" type="noConversion"/>
  </si>
  <si>
    <t>教授工作室</t>
    <phoneticPr fontId="3" type="noConversion"/>
  </si>
  <si>
    <t>逸夫楼</t>
    <phoneticPr fontId="3" type="noConversion"/>
  </si>
  <si>
    <t>研究生实验室</t>
    <phoneticPr fontId="3" type="noConversion"/>
  </si>
  <si>
    <t>计算机科学与信息工程学院</t>
    <phoneticPr fontId="3" type="noConversion"/>
  </si>
  <si>
    <t>程民权</t>
    <phoneticPr fontId="3" type="noConversion"/>
  </si>
  <si>
    <t>文二楼南楼</t>
    <phoneticPr fontId="3" type="noConversion"/>
  </si>
  <si>
    <t>基础、信息安全教研室</t>
    <phoneticPr fontId="3" type="noConversion"/>
  </si>
  <si>
    <t>邓福欣</t>
    <phoneticPr fontId="3" type="noConversion"/>
  </si>
  <si>
    <t>邓剑锋</t>
    <phoneticPr fontId="3" type="noConversion"/>
  </si>
  <si>
    <t>横向项目研发中心</t>
    <phoneticPr fontId="3" type="noConversion"/>
  </si>
  <si>
    <t>数学楼</t>
    <phoneticPr fontId="3" type="noConversion"/>
  </si>
  <si>
    <t>信息管理教研室</t>
    <phoneticPr fontId="3" type="noConversion"/>
  </si>
  <si>
    <t>计算机科学与信息工程学院</t>
    <phoneticPr fontId="3" type="noConversion"/>
  </si>
  <si>
    <t>葛微</t>
    <phoneticPr fontId="3" type="noConversion"/>
  </si>
  <si>
    <t>文二楼南楼</t>
    <phoneticPr fontId="3" type="noConversion"/>
  </si>
  <si>
    <t>实验室办公室</t>
    <phoneticPr fontId="3" type="noConversion"/>
  </si>
  <si>
    <t>何冰</t>
    <phoneticPr fontId="3" type="noConversion"/>
  </si>
  <si>
    <t>软件教研室</t>
    <phoneticPr fontId="3" type="noConversion"/>
  </si>
  <si>
    <t>计算机科学与信息工程学院</t>
    <phoneticPr fontId="12" type="noConversion"/>
  </si>
  <si>
    <t>数学楼</t>
    <phoneticPr fontId="3" type="noConversion"/>
  </si>
  <si>
    <t>应用、体系结构教研室</t>
    <phoneticPr fontId="3" type="noConversion"/>
  </si>
  <si>
    <t>计算机科学与信息工程学院</t>
    <phoneticPr fontId="3" type="noConversion"/>
  </si>
  <si>
    <t>黄斌</t>
    <phoneticPr fontId="3" type="noConversion"/>
  </si>
  <si>
    <t>基础、信息安全教研室</t>
    <phoneticPr fontId="3" type="noConversion"/>
  </si>
  <si>
    <t>计算机科学与信息工程学院</t>
    <phoneticPr fontId="12" type="noConversion"/>
  </si>
  <si>
    <t>物理实验楼</t>
    <phoneticPr fontId="3" type="noConversion"/>
  </si>
  <si>
    <t>嵌入式系统实验室</t>
    <phoneticPr fontId="3" type="noConversion"/>
  </si>
  <si>
    <t>文二楼南楼</t>
    <phoneticPr fontId="3" type="noConversion"/>
  </si>
  <si>
    <t>404-1</t>
    <phoneticPr fontId="3" type="noConversion"/>
  </si>
  <si>
    <t>研究生实验室</t>
    <phoneticPr fontId="3" type="noConversion"/>
  </si>
  <si>
    <t>软件教研室</t>
    <phoneticPr fontId="3" type="noConversion"/>
  </si>
  <si>
    <t>逸夫楼</t>
    <phoneticPr fontId="3" type="noConversion"/>
  </si>
  <si>
    <t>数学楼老楼</t>
    <phoneticPr fontId="3" type="noConversion"/>
  </si>
  <si>
    <t>教授工作室</t>
    <phoneticPr fontId="3" type="noConversion"/>
  </si>
  <si>
    <t>数学楼</t>
    <phoneticPr fontId="3" type="noConversion"/>
  </si>
  <si>
    <t>软件教研室</t>
    <phoneticPr fontId="3" type="noConversion"/>
  </si>
  <si>
    <t>计算机科学与信息工程学院</t>
    <phoneticPr fontId="12" type="noConversion"/>
  </si>
  <si>
    <t>数学楼老楼</t>
    <phoneticPr fontId="3" type="noConversion"/>
  </si>
  <si>
    <t>研究生科研实验室</t>
    <phoneticPr fontId="3" type="noConversion"/>
  </si>
  <si>
    <t>计算机科学与信息工程学院</t>
    <phoneticPr fontId="3" type="noConversion"/>
  </si>
  <si>
    <t>黄玲</t>
    <phoneticPr fontId="3" type="noConversion"/>
  </si>
  <si>
    <t>逸夫楼</t>
    <phoneticPr fontId="3" type="noConversion"/>
  </si>
  <si>
    <t>研究生实验室</t>
    <phoneticPr fontId="3" type="noConversion"/>
  </si>
  <si>
    <t>蒋静</t>
    <phoneticPr fontId="3" type="noConversion"/>
  </si>
  <si>
    <t>教授工作室</t>
    <phoneticPr fontId="3" type="noConversion"/>
  </si>
  <si>
    <t>基础、信息安全教研室</t>
    <phoneticPr fontId="3" type="noConversion"/>
  </si>
  <si>
    <t>黎春兰</t>
    <phoneticPr fontId="3" type="noConversion"/>
  </si>
  <si>
    <t>信息管理教研室</t>
    <phoneticPr fontId="3" type="noConversion"/>
  </si>
  <si>
    <t>数学楼</t>
    <phoneticPr fontId="3" type="noConversion"/>
  </si>
  <si>
    <t>信息管理教研室</t>
    <phoneticPr fontId="3" type="noConversion"/>
  </si>
  <si>
    <t>计算机科学与信息工程学院</t>
    <phoneticPr fontId="3" type="noConversion"/>
  </si>
  <si>
    <t>李高仕</t>
    <phoneticPr fontId="3" type="noConversion"/>
  </si>
  <si>
    <t>基础、信息安全教研室</t>
    <phoneticPr fontId="3" type="noConversion"/>
  </si>
  <si>
    <t>李帼</t>
    <phoneticPr fontId="3" type="noConversion"/>
  </si>
  <si>
    <t>逸夫楼</t>
    <phoneticPr fontId="3" type="noConversion"/>
  </si>
  <si>
    <t>计算机科学与信息工程学院</t>
    <phoneticPr fontId="12" type="noConversion"/>
  </si>
  <si>
    <t>李建华</t>
    <phoneticPr fontId="3" type="noConversion"/>
  </si>
  <si>
    <t>软件教研室</t>
    <phoneticPr fontId="3" type="noConversion"/>
  </si>
  <si>
    <t>李先贤</t>
    <phoneticPr fontId="3" type="noConversion"/>
  </si>
  <si>
    <t>文二楼南楼</t>
    <phoneticPr fontId="3" type="noConversion"/>
  </si>
  <si>
    <t>研究生实验室</t>
    <phoneticPr fontId="3" type="noConversion"/>
  </si>
  <si>
    <t>李肖坚</t>
    <phoneticPr fontId="3" type="noConversion"/>
  </si>
  <si>
    <t>数学楼老楼</t>
    <phoneticPr fontId="3" type="noConversion"/>
  </si>
  <si>
    <t>研究生实训室</t>
    <phoneticPr fontId="3" type="noConversion"/>
  </si>
  <si>
    <t>应用、体系结构教研室</t>
    <phoneticPr fontId="3" type="noConversion"/>
  </si>
  <si>
    <t>404-1</t>
    <phoneticPr fontId="3" type="noConversion"/>
  </si>
  <si>
    <t>李扬定</t>
    <phoneticPr fontId="3" type="noConversion"/>
  </si>
  <si>
    <t>研究生科研实验室</t>
    <phoneticPr fontId="3" type="noConversion"/>
  </si>
  <si>
    <t>李永钢</t>
    <phoneticPr fontId="3" type="noConversion"/>
  </si>
  <si>
    <t>实验室办公室</t>
    <phoneticPr fontId="3" type="noConversion"/>
  </si>
  <si>
    <t>李志欣</t>
    <phoneticPr fontId="3" type="noConversion"/>
  </si>
  <si>
    <t>青年教授工作室</t>
    <phoneticPr fontId="3" type="noConversion"/>
  </si>
  <si>
    <t>李智</t>
    <phoneticPr fontId="3" type="noConversion"/>
  </si>
  <si>
    <t>梁宗经</t>
    <phoneticPr fontId="3" type="noConversion"/>
  </si>
  <si>
    <t>逸夫楼</t>
    <phoneticPr fontId="3" type="noConversion"/>
  </si>
  <si>
    <t>横向项目研发中心</t>
    <phoneticPr fontId="3" type="noConversion"/>
  </si>
  <si>
    <t>计算机科学与信息工程学院</t>
    <phoneticPr fontId="12" type="noConversion"/>
  </si>
  <si>
    <t>数学楼</t>
    <phoneticPr fontId="3" type="noConversion"/>
  </si>
  <si>
    <t>应用、体系结构教研室</t>
    <phoneticPr fontId="3" type="noConversion"/>
  </si>
  <si>
    <t>数学楼</t>
    <phoneticPr fontId="3" type="noConversion"/>
  </si>
  <si>
    <t>信息管理教研室</t>
    <phoneticPr fontId="3" type="noConversion"/>
  </si>
  <si>
    <t>计算机科学与信息工程学院</t>
    <phoneticPr fontId="3" type="noConversion"/>
  </si>
  <si>
    <t>刘广海</t>
    <phoneticPr fontId="3" type="noConversion"/>
  </si>
  <si>
    <t>逸夫楼</t>
    <phoneticPr fontId="3" type="noConversion"/>
  </si>
  <si>
    <t>教授工作室</t>
    <phoneticPr fontId="3" type="noConversion"/>
  </si>
  <si>
    <t>计算机科学与信息工程学院</t>
    <phoneticPr fontId="12" type="noConversion"/>
  </si>
  <si>
    <t>应用、体系结构教研室</t>
    <phoneticPr fontId="3" type="noConversion"/>
  </si>
  <si>
    <t>刘红翼</t>
    <phoneticPr fontId="3" type="noConversion"/>
  </si>
  <si>
    <t>基础、信息安全教研室</t>
    <phoneticPr fontId="3" type="noConversion"/>
  </si>
  <si>
    <t>刘鹏</t>
    <phoneticPr fontId="3" type="noConversion"/>
  </si>
  <si>
    <t>文二楼南楼</t>
    <phoneticPr fontId="3" type="noConversion"/>
  </si>
  <si>
    <t>研究生实验室</t>
    <phoneticPr fontId="3" type="noConversion"/>
  </si>
  <si>
    <t>数学楼</t>
    <phoneticPr fontId="3" type="noConversion"/>
  </si>
  <si>
    <t>应用、体系结构教研室</t>
    <phoneticPr fontId="3" type="noConversion"/>
  </si>
  <si>
    <t>计算机科学与信息工程学院</t>
    <phoneticPr fontId="3" type="noConversion"/>
  </si>
  <si>
    <t>陆声链</t>
    <phoneticPr fontId="3" type="noConversion"/>
  </si>
  <si>
    <t>逸夫楼</t>
    <phoneticPr fontId="3" type="noConversion"/>
  </si>
  <si>
    <t>教授工作室</t>
    <phoneticPr fontId="3" type="noConversion"/>
  </si>
  <si>
    <t>计算机科学与信息工程学院</t>
    <phoneticPr fontId="12" type="noConversion"/>
  </si>
  <si>
    <t>陆遥</t>
    <phoneticPr fontId="3" type="noConversion"/>
  </si>
  <si>
    <t>罗辉</t>
    <phoneticPr fontId="3" type="noConversion"/>
  </si>
  <si>
    <t>罗旭东</t>
    <phoneticPr fontId="3" type="noConversion"/>
  </si>
  <si>
    <t>数学楼</t>
    <phoneticPr fontId="3" type="noConversion"/>
  </si>
  <si>
    <t>信息管理教研室</t>
    <phoneticPr fontId="3" type="noConversion"/>
  </si>
  <si>
    <t>计算机科学与信息工程学院</t>
    <phoneticPr fontId="3" type="noConversion"/>
  </si>
  <si>
    <t>宁凤辉</t>
    <phoneticPr fontId="3" type="noConversion"/>
  </si>
  <si>
    <t>物理实验楼</t>
    <phoneticPr fontId="3" type="noConversion"/>
  </si>
  <si>
    <t>嵌入式系统实验室</t>
    <phoneticPr fontId="3" type="noConversion"/>
  </si>
  <si>
    <t>计算机科学与信息工程学院</t>
    <phoneticPr fontId="12" type="noConversion"/>
  </si>
  <si>
    <t>应用、体系结构教研室</t>
    <phoneticPr fontId="3" type="noConversion"/>
  </si>
  <si>
    <t>文二楼南楼</t>
    <phoneticPr fontId="3" type="noConversion"/>
  </si>
  <si>
    <t>实验室办公室</t>
    <phoneticPr fontId="3" type="noConversion"/>
  </si>
  <si>
    <t>计算机科学与信息工程学院</t>
    <phoneticPr fontId="3" type="noConversion"/>
  </si>
  <si>
    <t>庞冬</t>
    <phoneticPr fontId="3" type="noConversion"/>
  </si>
  <si>
    <t>数学楼</t>
    <phoneticPr fontId="3" type="noConversion"/>
  </si>
  <si>
    <t>基础、信息安全教研室</t>
    <phoneticPr fontId="3" type="noConversion"/>
  </si>
  <si>
    <t>彭红艳</t>
    <phoneticPr fontId="3" type="noConversion"/>
  </si>
  <si>
    <t>逸夫楼</t>
    <phoneticPr fontId="3" type="noConversion"/>
  </si>
  <si>
    <t>教授工作室</t>
    <phoneticPr fontId="3" type="noConversion"/>
  </si>
  <si>
    <t>计算机科学与信息工程学院</t>
    <phoneticPr fontId="12" type="noConversion"/>
  </si>
  <si>
    <t>物理实验楼</t>
    <phoneticPr fontId="3" type="noConversion"/>
  </si>
  <si>
    <t>计算机网络研究室</t>
    <phoneticPr fontId="3" type="noConversion"/>
  </si>
  <si>
    <t>横向项目研发中心</t>
    <phoneticPr fontId="3" type="noConversion"/>
  </si>
  <si>
    <t>孙容海</t>
    <phoneticPr fontId="3" type="noConversion"/>
  </si>
  <si>
    <t>邱祖平</t>
    <phoneticPr fontId="3" type="noConversion"/>
  </si>
  <si>
    <t>覃少华</t>
    <phoneticPr fontId="3" type="noConversion"/>
  </si>
  <si>
    <t>覃章荣</t>
    <phoneticPr fontId="3" type="noConversion"/>
  </si>
  <si>
    <t>物理办公楼</t>
    <phoneticPr fontId="3" type="noConversion"/>
  </si>
  <si>
    <t>研究生科研实验室</t>
    <phoneticPr fontId="3" type="noConversion"/>
  </si>
  <si>
    <t>文二楼南楼</t>
    <phoneticPr fontId="3" type="noConversion"/>
  </si>
  <si>
    <t>实验室办公室</t>
    <phoneticPr fontId="3" type="noConversion"/>
  </si>
  <si>
    <t>计算机科学与信息工程学院</t>
    <phoneticPr fontId="12" type="noConversion"/>
  </si>
  <si>
    <t>数学楼</t>
    <phoneticPr fontId="3" type="noConversion"/>
  </si>
  <si>
    <t>软件教研室</t>
    <phoneticPr fontId="3" type="noConversion"/>
  </si>
  <si>
    <t>计算机科学与信息工程学院</t>
    <phoneticPr fontId="3" type="noConversion"/>
  </si>
  <si>
    <t>唐素勤</t>
    <phoneticPr fontId="3" type="noConversion"/>
  </si>
  <si>
    <t>研究生科研实验室</t>
    <phoneticPr fontId="3" type="noConversion"/>
  </si>
  <si>
    <t>计算机科学与信息工程学院</t>
    <phoneticPr fontId="12" type="noConversion"/>
  </si>
  <si>
    <t>数学楼老楼</t>
    <phoneticPr fontId="3" type="noConversion"/>
  </si>
  <si>
    <t>教授工作室</t>
    <phoneticPr fontId="3" type="noConversion"/>
  </si>
  <si>
    <t>应用、体系结构教研室</t>
    <phoneticPr fontId="3" type="noConversion"/>
  </si>
  <si>
    <t>唐振军</t>
    <phoneticPr fontId="3" type="noConversion"/>
  </si>
  <si>
    <t>文二楼南楼</t>
    <phoneticPr fontId="3" type="noConversion"/>
  </si>
  <si>
    <t>404-2</t>
    <phoneticPr fontId="3" type="noConversion"/>
  </si>
  <si>
    <t>数学楼</t>
    <phoneticPr fontId="3" type="noConversion"/>
  </si>
  <si>
    <t>应用、体系结构教研室</t>
    <phoneticPr fontId="3" type="noConversion"/>
  </si>
  <si>
    <t>计算机科学与信息工程学院</t>
    <phoneticPr fontId="12" type="noConversion"/>
  </si>
  <si>
    <t>文二楼南楼</t>
    <phoneticPr fontId="3" type="noConversion"/>
  </si>
  <si>
    <t>研究生实验室</t>
    <phoneticPr fontId="3" type="noConversion"/>
  </si>
  <si>
    <t>青年教授工作室</t>
    <phoneticPr fontId="3" type="noConversion"/>
  </si>
  <si>
    <t>计算机科学与信息工程学院</t>
    <phoneticPr fontId="3" type="noConversion"/>
  </si>
  <si>
    <t>王利娥</t>
    <phoneticPr fontId="3" type="noConversion"/>
  </si>
  <si>
    <t>基础、信息安全教研室</t>
    <phoneticPr fontId="3" type="noConversion"/>
  </si>
  <si>
    <t>王修信</t>
    <phoneticPr fontId="3" type="noConversion"/>
  </si>
  <si>
    <t>404-1</t>
    <phoneticPr fontId="3" type="noConversion"/>
  </si>
  <si>
    <t>软件教研室</t>
    <phoneticPr fontId="3" type="noConversion"/>
  </si>
  <si>
    <t>数学楼老楼</t>
    <phoneticPr fontId="3" type="noConversion"/>
  </si>
  <si>
    <t>教授工作室</t>
    <phoneticPr fontId="3" type="noConversion"/>
  </si>
  <si>
    <t>文二楼南楼</t>
    <phoneticPr fontId="3" type="noConversion"/>
  </si>
  <si>
    <t>实验室办公室</t>
    <phoneticPr fontId="3" type="noConversion"/>
  </si>
  <si>
    <t>计算机科学与信息工程学院</t>
    <phoneticPr fontId="3" type="noConversion"/>
  </si>
  <si>
    <t>闻炳海</t>
    <phoneticPr fontId="3" type="noConversion"/>
  </si>
  <si>
    <t>物理办公楼</t>
    <phoneticPr fontId="3" type="noConversion"/>
  </si>
  <si>
    <t>研究生科研实验室</t>
    <phoneticPr fontId="3" type="noConversion"/>
  </si>
  <si>
    <t>计算机科学与信息工程学院</t>
    <phoneticPr fontId="12" type="noConversion"/>
  </si>
  <si>
    <t>数学楼</t>
    <phoneticPr fontId="3" type="noConversion"/>
  </si>
  <si>
    <t>软件教研室</t>
    <phoneticPr fontId="3" type="noConversion"/>
  </si>
  <si>
    <t>青年教授工作室</t>
    <phoneticPr fontId="3" type="noConversion"/>
  </si>
  <si>
    <t>吴璟莉</t>
    <phoneticPr fontId="3" type="noConversion"/>
  </si>
  <si>
    <t>应用、体系结构教研室</t>
    <phoneticPr fontId="3" type="noConversion"/>
  </si>
  <si>
    <t>夏春和</t>
    <phoneticPr fontId="3" type="noConversion"/>
  </si>
  <si>
    <t>基础、信息安全教研室</t>
    <phoneticPr fontId="3" type="noConversion"/>
  </si>
  <si>
    <t>文二楼南楼</t>
    <phoneticPr fontId="3" type="noConversion"/>
  </si>
  <si>
    <t>实验室办公室</t>
    <phoneticPr fontId="3" type="noConversion"/>
  </si>
  <si>
    <t>计算机科学与信息工程学院</t>
    <phoneticPr fontId="12" type="noConversion"/>
  </si>
  <si>
    <t>数学楼</t>
    <phoneticPr fontId="3" type="noConversion"/>
  </si>
  <si>
    <t>信息管理教研室</t>
    <phoneticPr fontId="3" type="noConversion"/>
  </si>
  <si>
    <t>计算机科学与信息工程学院</t>
    <phoneticPr fontId="3" type="noConversion"/>
  </si>
  <si>
    <t>张灿龙</t>
    <phoneticPr fontId="3" type="noConversion"/>
  </si>
  <si>
    <t>文二楼南楼</t>
    <phoneticPr fontId="3" type="noConversion"/>
  </si>
  <si>
    <t>青年教授工作室</t>
    <phoneticPr fontId="3" type="noConversion"/>
  </si>
  <si>
    <t>计算机科学与信息工程学院</t>
    <phoneticPr fontId="12" type="noConversion"/>
  </si>
  <si>
    <t>基础、信息安全教研室</t>
    <phoneticPr fontId="3" type="noConversion"/>
  </si>
  <si>
    <t>研究生实验室</t>
    <phoneticPr fontId="3" type="noConversion"/>
  </si>
  <si>
    <t>张超英</t>
    <phoneticPr fontId="3" type="noConversion"/>
  </si>
  <si>
    <t>物理办公楼</t>
    <phoneticPr fontId="3" type="noConversion"/>
  </si>
  <si>
    <t>研究生科研实验室</t>
    <phoneticPr fontId="3" type="noConversion"/>
  </si>
  <si>
    <t>自动化研究所</t>
    <phoneticPr fontId="3" type="noConversion"/>
  </si>
  <si>
    <t>张师超</t>
    <phoneticPr fontId="3" type="noConversion"/>
  </si>
  <si>
    <t>软件教研室</t>
    <phoneticPr fontId="3" type="noConversion"/>
  </si>
  <si>
    <t>数学楼老楼</t>
    <phoneticPr fontId="3" type="noConversion"/>
  </si>
  <si>
    <t>教授工作室</t>
    <phoneticPr fontId="3" type="noConversion"/>
  </si>
  <si>
    <t>张伟</t>
    <phoneticPr fontId="3" type="noConversion"/>
  </si>
  <si>
    <t>数学楼</t>
    <phoneticPr fontId="3" type="noConversion"/>
  </si>
  <si>
    <t>软件教研室</t>
    <phoneticPr fontId="3" type="noConversion"/>
  </si>
  <si>
    <t>计算机科学与信息工程学院</t>
    <phoneticPr fontId="12" type="noConversion"/>
  </si>
  <si>
    <t>数学楼老楼</t>
    <phoneticPr fontId="3" type="noConversion"/>
  </si>
  <si>
    <t>科研实验室</t>
    <phoneticPr fontId="3" type="noConversion"/>
  </si>
  <si>
    <t>研究生科研实验室</t>
    <phoneticPr fontId="3" type="noConversion"/>
  </si>
  <si>
    <t>计算机科学与信息工程学院</t>
    <phoneticPr fontId="3" type="noConversion"/>
  </si>
  <si>
    <t>刘维周</t>
    <phoneticPr fontId="3" type="noConversion"/>
  </si>
  <si>
    <t>夏国恩</t>
    <phoneticPr fontId="3" type="noConversion"/>
  </si>
  <si>
    <t>文二楼南楼</t>
    <phoneticPr fontId="3" type="noConversion"/>
  </si>
  <si>
    <t>实验室办公室</t>
    <phoneticPr fontId="3" type="noConversion"/>
  </si>
  <si>
    <t>计算机科学与信息工程学院</t>
    <phoneticPr fontId="3" type="noConversion"/>
  </si>
  <si>
    <t>钟文</t>
    <phoneticPr fontId="3" type="noConversion"/>
  </si>
  <si>
    <t>数学楼</t>
    <phoneticPr fontId="3" type="noConversion"/>
  </si>
  <si>
    <t>应用、体系结构教研室</t>
    <phoneticPr fontId="3" type="noConversion"/>
  </si>
  <si>
    <t>朱晓峰</t>
    <phoneticPr fontId="3" type="noConversion"/>
  </si>
  <si>
    <t>重点实验室</t>
    <phoneticPr fontId="3" type="noConversion"/>
  </si>
  <si>
    <t>计算机科学与信息工程学院</t>
    <phoneticPr fontId="12" type="noConversion"/>
  </si>
  <si>
    <t>软件教研室</t>
    <phoneticPr fontId="3" type="noConversion"/>
  </si>
  <si>
    <t>数学楼老楼</t>
    <phoneticPr fontId="3" type="noConversion"/>
  </si>
  <si>
    <t>研究生科研实验室</t>
    <phoneticPr fontId="3" type="noConversion"/>
  </si>
  <si>
    <t>朱新华</t>
    <phoneticPr fontId="3" type="noConversion"/>
  </si>
  <si>
    <t>教授工作室</t>
    <phoneticPr fontId="3" type="noConversion"/>
  </si>
  <si>
    <t>基础、信息安全教研室</t>
    <phoneticPr fontId="3" type="noConversion"/>
  </si>
  <si>
    <t>周生明</t>
    <phoneticPr fontId="3" type="noConversion"/>
  </si>
  <si>
    <t>物理实验楼</t>
    <phoneticPr fontId="3" type="noConversion"/>
  </si>
  <si>
    <t>计算机网络研究室</t>
    <phoneticPr fontId="3"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</si>
  <si>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</si>
  <si>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</si>
  <si>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</si>
  <si>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</si>
  <si>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</si>
  <si>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</si>
  <si>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</si>
  <si>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</si>
  <si>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</si>
  <si>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</si>
  <si>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</si>
  <si>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</si>
  <si>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</si>
  <si>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</si>
  <si>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</si>
  <si>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</si>
  <si>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</si>
  <si>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</si>
  <si>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</si>
  <si>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</si>
  <si>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</si>
  <si>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</si>
  <si>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</si>
  <si>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</si>
  <si>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</si>
  <si>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</si>
  <si>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</si>
  <si>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</si>
  <si>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</si>
  <si>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</si>
  <si>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</si>
  <si>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</si>
  <si>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</si>
  <si>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</si>
  <si>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</si>
  <si>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</si>
  <si>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</si>
  <si>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</si>
  <si>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</si>
  <si>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</si>
  <si>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</si>
  <si>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</si>
  <si>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</si>
  <si>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</si>
  <si>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</si>
  <si>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</si>
  <si>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</si>
  <si>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</si>
  <si>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</si>
  <si>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教育学部</t>
    <phoneticPr fontId="12" type="noConversion"/>
  </si>
  <si>
    <t>经济管理学院</t>
    <phoneticPr fontId="12" type="noConversion"/>
  </si>
  <si>
    <t>行政北楼</t>
    <phoneticPr fontId="3" type="noConversion"/>
  </si>
  <si>
    <t>导师工作室</t>
    <phoneticPr fontId="3" type="noConversion"/>
  </si>
  <si>
    <t>经济管理学院</t>
    <phoneticPr fontId="12" type="noConversion"/>
  </si>
  <si>
    <t>会计系/财务管理与会计学教研室</t>
    <phoneticPr fontId="3" type="noConversion"/>
  </si>
  <si>
    <t>经济管理学院</t>
    <phoneticPr fontId="12" type="noConversion"/>
  </si>
  <si>
    <t>第2文科综合楼</t>
    <phoneticPr fontId="3" type="noConversion"/>
  </si>
  <si>
    <t>经济研究所</t>
    <phoneticPr fontId="3" type="noConversion"/>
  </si>
  <si>
    <t>行政北楼</t>
    <phoneticPr fontId="3" type="noConversion"/>
  </si>
  <si>
    <t>导师工作室</t>
    <phoneticPr fontId="3" type="noConversion"/>
  </si>
  <si>
    <t>经济管理学院</t>
    <phoneticPr fontId="12" type="noConversion"/>
  </si>
  <si>
    <t>管理系/管理系教研室</t>
    <phoneticPr fontId="3" type="noConversion"/>
  </si>
  <si>
    <t>经济管理学院</t>
    <phoneticPr fontId="12" type="noConversion"/>
  </si>
  <si>
    <t>行政北楼</t>
    <phoneticPr fontId="3" type="noConversion"/>
  </si>
  <si>
    <t>西南城市与区域研究发展中心</t>
    <phoneticPr fontId="3" type="noConversion"/>
  </si>
  <si>
    <t>经济管理学院</t>
    <phoneticPr fontId="12" type="noConversion"/>
  </si>
  <si>
    <t>第2文科综合楼</t>
    <phoneticPr fontId="3" type="noConversion"/>
  </si>
  <si>
    <t>行政北楼</t>
    <phoneticPr fontId="3" type="noConversion"/>
  </si>
  <si>
    <t>经济管理学院</t>
    <phoneticPr fontId="12" type="noConversion"/>
  </si>
  <si>
    <t>副院长办公室</t>
    <phoneticPr fontId="3" type="noConversion"/>
  </si>
  <si>
    <t>行政北楼</t>
    <phoneticPr fontId="3" type="noConversion"/>
  </si>
  <si>
    <t>导师工作室</t>
    <phoneticPr fontId="3" type="noConversion"/>
  </si>
  <si>
    <t>经济管理学院</t>
    <phoneticPr fontId="12" type="noConversion"/>
  </si>
  <si>
    <t>第2文科综合楼</t>
    <phoneticPr fontId="3" type="noConversion"/>
  </si>
  <si>
    <t>经济研究所</t>
    <phoneticPr fontId="3" type="noConversion"/>
  </si>
  <si>
    <t>行政北楼</t>
    <phoneticPr fontId="3" type="noConversion"/>
  </si>
  <si>
    <t>教授工作室</t>
    <phoneticPr fontId="3" type="noConversion"/>
  </si>
  <si>
    <t>经济管理学院</t>
    <phoneticPr fontId="12" type="noConversion"/>
  </si>
  <si>
    <t>行政北楼</t>
    <phoneticPr fontId="3" type="noConversion"/>
  </si>
  <si>
    <t>教授工作室</t>
    <phoneticPr fontId="3" type="noConversion"/>
  </si>
  <si>
    <t>经济管理学院</t>
    <phoneticPr fontId="12" type="noConversion"/>
  </si>
  <si>
    <t>第2文科综合楼</t>
    <phoneticPr fontId="3" type="noConversion"/>
  </si>
  <si>
    <t>西南城市与区域研究发展中心</t>
    <phoneticPr fontId="3" type="noConversion"/>
  </si>
  <si>
    <t>导师工作室</t>
    <phoneticPr fontId="3" type="noConversion"/>
  </si>
  <si>
    <t>行政北楼</t>
    <phoneticPr fontId="3" type="noConversion"/>
  </si>
  <si>
    <t>教授工作室</t>
    <phoneticPr fontId="3" type="noConversion"/>
  </si>
  <si>
    <t>行政北楼</t>
    <phoneticPr fontId="3" type="noConversion"/>
  </si>
  <si>
    <t>教授工作室</t>
    <phoneticPr fontId="3" type="noConversion"/>
  </si>
  <si>
    <t>经济管理学院</t>
    <phoneticPr fontId="12" type="noConversion"/>
  </si>
  <si>
    <t>行政北楼</t>
    <phoneticPr fontId="3" type="noConversion"/>
  </si>
  <si>
    <t>行政北楼</t>
    <phoneticPr fontId="3" type="noConversion"/>
  </si>
  <si>
    <t>教授工作室</t>
    <phoneticPr fontId="3" type="noConversion"/>
  </si>
  <si>
    <t>经济管理学院</t>
    <phoneticPr fontId="12" type="noConversion"/>
  </si>
  <si>
    <t>第2文科综合楼</t>
    <phoneticPr fontId="3" type="noConversion"/>
  </si>
  <si>
    <t>西南城市与区域研究发展中心</t>
    <phoneticPr fontId="3" type="noConversion"/>
  </si>
  <si>
    <t>行政北楼</t>
    <phoneticPr fontId="3" type="noConversion"/>
  </si>
  <si>
    <t>行政北楼</t>
    <phoneticPr fontId="3" type="noConversion"/>
  </si>
  <si>
    <t>经济管理学院</t>
    <phoneticPr fontId="12" type="noConversion"/>
  </si>
  <si>
    <t>行政北楼</t>
    <phoneticPr fontId="3" type="noConversion"/>
  </si>
  <si>
    <t>行政北楼</t>
    <phoneticPr fontId="3" type="noConversion"/>
  </si>
  <si>
    <t>金融学教研室/经济数学教研室</t>
    <phoneticPr fontId="3" type="noConversion"/>
  </si>
  <si>
    <t>行政北楼</t>
    <phoneticPr fontId="3" type="noConversion"/>
  </si>
  <si>
    <t>教授工作室</t>
    <phoneticPr fontId="3" type="noConversion"/>
  </si>
  <si>
    <t>经济管理学院</t>
    <phoneticPr fontId="12" type="noConversion"/>
  </si>
  <si>
    <t>金融学教研室/经济数学教研室</t>
    <phoneticPr fontId="3" type="noConversion"/>
  </si>
  <si>
    <t>导师工作室</t>
    <phoneticPr fontId="3" type="noConversion"/>
  </si>
  <si>
    <t>人力资源教研室</t>
    <phoneticPr fontId="3" type="noConversion"/>
  </si>
  <si>
    <t>行政北楼</t>
    <phoneticPr fontId="3" type="noConversion"/>
  </si>
  <si>
    <t>导师工作室</t>
    <phoneticPr fontId="3" type="noConversion"/>
  </si>
  <si>
    <t>经济管理学院</t>
    <phoneticPr fontId="12" type="noConversion"/>
  </si>
  <si>
    <t>行政北楼</t>
    <phoneticPr fontId="3" type="noConversion"/>
  </si>
  <si>
    <t>行政北楼</t>
    <phoneticPr fontId="3" type="noConversion"/>
  </si>
  <si>
    <t>导师工作室</t>
    <phoneticPr fontId="3" type="noConversion"/>
  </si>
  <si>
    <t>经济管理学院</t>
    <phoneticPr fontId="12" type="noConversion"/>
  </si>
  <si>
    <t>西南城市与区域研究发展中心</t>
    <phoneticPr fontId="3" type="noConversion"/>
  </si>
  <si>
    <t>行政北楼</t>
    <phoneticPr fontId="3" type="noConversion"/>
  </si>
  <si>
    <t>导师工作室</t>
    <phoneticPr fontId="3" type="noConversion"/>
  </si>
  <si>
    <t>经济管理学院</t>
    <phoneticPr fontId="3" type="noConversion"/>
  </si>
  <si>
    <t>西南城市与区域研究发展中心</t>
    <phoneticPr fontId="3" type="noConversion"/>
  </si>
  <si>
    <t>经济管理学院</t>
    <phoneticPr fontId="3" type="noConversion"/>
  </si>
  <si>
    <t>温玉卓</t>
    <phoneticPr fontId="3" type="noConversion"/>
  </si>
  <si>
    <t>行政北楼</t>
    <phoneticPr fontId="3" type="noConversion"/>
  </si>
  <si>
    <t>金融学教研室/经济数学教研室</t>
    <phoneticPr fontId="3" type="noConversion"/>
  </si>
  <si>
    <t>秀英</t>
    <phoneticPr fontId="3" type="noConversion"/>
  </si>
  <si>
    <t>人力资源教研室</t>
    <phoneticPr fontId="3" type="noConversion"/>
  </si>
  <si>
    <t>吴朝晖</t>
    <phoneticPr fontId="3" type="noConversion"/>
  </si>
  <si>
    <t>宋凌云</t>
    <phoneticPr fontId="3" type="noConversion"/>
  </si>
  <si>
    <t>西南城市与区域研究发展中心</t>
    <phoneticPr fontId="3" type="noConversion"/>
  </si>
  <si>
    <t>黄鹏</t>
    <phoneticPr fontId="3" type="noConversion"/>
  </si>
  <si>
    <t>金明玉</t>
    <phoneticPr fontId="3" type="noConversion"/>
  </si>
  <si>
    <t>袁伟彦</t>
    <phoneticPr fontId="3" type="noConversion"/>
  </si>
  <si>
    <t>教授工作室</t>
    <phoneticPr fontId="3" type="noConversion"/>
  </si>
  <si>
    <t>戴其文</t>
    <phoneticPr fontId="3" type="noConversion"/>
  </si>
  <si>
    <t>邹晓辉</t>
    <phoneticPr fontId="3" type="noConversion"/>
  </si>
  <si>
    <t>导师工作室</t>
    <phoneticPr fontId="3" type="noConversion"/>
  </si>
  <si>
    <t>经济管理学院</t>
    <phoneticPr fontId="3" type="noConversion"/>
  </si>
  <si>
    <t>黄金鑫</t>
    <phoneticPr fontId="3" type="noConversion"/>
  </si>
  <si>
    <t>杨立</t>
    <phoneticPr fontId="3" type="noConversion"/>
  </si>
  <si>
    <t>汤玉莹</t>
    <phoneticPr fontId="3" type="noConversion"/>
  </si>
  <si>
    <t>孟德峰</t>
    <phoneticPr fontId="3" type="noConversion"/>
  </si>
  <si>
    <t>杨路英</t>
    <phoneticPr fontId="3" type="noConversion"/>
  </si>
  <si>
    <t>王玮</t>
    <phoneticPr fontId="3" type="noConversion"/>
  </si>
  <si>
    <t>第2文科综合楼</t>
    <phoneticPr fontId="3" type="noConversion"/>
  </si>
  <si>
    <t>桂台经济合作研究中心</t>
    <phoneticPr fontId="3" type="noConversion"/>
  </si>
  <si>
    <t>孙婉华</t>
    <phoneticPr fontId="3" type="noConversion"/>
  </si>
  <si>
    <t>李建军</t>
    <phoneticPr fontId="3" type="noConversion"/>
  </si>
  <si>
    <t>西南城市与区域发展研究中心</t>
    <phoneticPr fontId="3" type="noConversion"/>
  </si>
  <si>
    <t>伍先福</t>
    <phoneticPr fontId="3" type="noConversion"/>
  </si>
  <si>
    <t>罗宇溪</t>
    <phoneticPr fontId="3" type="noConversion"/>
  </si>
  <si>
    <t>城乡一体化发展研究院</t>
    <phoneticPr fontId="3" type="noConversion"/>
  </si>
  <si>
    <t>高安荣</t>
    <phoneticPr fontId="3" type="noConversion"/>
  </si>
  <si>
    <t>科学教育研究所</t>
    <phoneticPr fontId="3" type="noConversion"/>
  </si>
  <si>
    <t>罗星凯</t>
    <phoneticPr fontId="3" type="noConversion"/>
  </si>
  <si>
    <t>第二理科综合楼</t>
    <phoneticPr fontId="3" type="noConversion"/>
  </si>
  <si>
    <t>6楼</t>
    <phoneticPr fontId="3" type="noConversion"/>
  </si>
  <si>
    <t>614、615</t>
    <phoneticPr fontId="3" type="noConversion"/>
  </si>
  <si>
    <t>冯士季</t>
    <phoneticPr fontId="3" type="noConversion"/>
  </si>
  <si>
    <t>袁丫丫</t>
    <phoneticPr fontId="3" type="noConversion"/>
  </si>
  <si>
    <t>专岗教师</t>
    <phoneticPr fontId="3" type="noConversion"/>
  </si>
  <si>
    <t>XINMA</t>
    <phoneticPr fontId="3" type="noConversion"/>
  </si>
  <si>
    <t>604、614</t>
    <phoneticPr fontId="3" type="noConversion"/>
  </si>
  <si>
    <t>吴娴</t>
    <phoneticPr fontId="3" type="noConversion"/>
  </si>
  <si>
    <t>张殷</t>
    <phoneticPr fontId="3" type="noConversion"/>
  </si>
  <si>
    <t>陈海深</t>
    <phoneticPr fontId="3"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</si>
  <si>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</si>
  <si>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</si>
  <si>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</si>
  <si>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</si>
  <si>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雁山</t>
    <phoneticPr fontId="3"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</si>
  <si>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</si>
  <si>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</si>
  <si>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</si>
  <si>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</si>
  <si>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图书资料室</t>
    <phoneticPr fontId="3"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</si>
  <si>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</si>
  <si>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</si>
  <si>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</si>
  <si>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</si>
  <si>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</si>
  <si>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</si>
  <si>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</si>
  <si>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</si>
  <si>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</si>
  <si>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博导工作室</t>
    <phoneticPr fontId="3"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</si>
  <si>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</si>
  <si>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</si>
  <si>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</si>
  <si>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</si>
  <si>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</si>
  <si>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</si>
  <si>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</si>
  <si>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</si>
  <si>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博导工作室</t>
    <phoneticPr fontId="3" type="noConversion"/>
  </si>
  <si>
    <t>马克思主义学院</t>
    <phoneticPr fontId="12" type="noConversion"/>
  </si>
  <si>
    <t>马克思主义学院</t>
    <phoneticPr fontId="12" type="noConversion"/>
  </si>
  <si>
    <t>马克思主义学院</t>
    <phoneticPr fontId="12" type="noConversion"/>
  </si>
  <si>
    <t>马克思主义学院</t>
    <phoneticPr fontId="12" type="noConversion"/>
  </si>
  <si>
    <t>图书资料室</t>
    <phoneticPr fontId="3" type="noConversion"/>
  </si>
  <si>
    <t>马克思主义学院</t>
    <phoneticPr fontId="12" type="noConversion"/>
  </si>
  <si>
    <t>图书资料室</t>
    <phoneticPr fontId="3" type="noConversion"/>
  </si>
  <si>
    <t>马克思主义学院</t>
    <phoneticPr fontId="12" type="noConversion"/>
  </si>
  <si>
    <t>图书资料室</t>
    <phoneticPr fontId="3" type="noConversion"/>
  </si>
  <si>
    <t>马克思主义学院</t>
    <phoneticPr fontId="12" type="noConversion"/>
  </si>
  <si>
    <t>马克思主义学院</t>
    <phoneticPr fontId="12" type="noConversion"/>
  </si>
  <si>
    <t>马克思主义学院</t>
    <phoneticPr fontId="2" type="noConversion"/>
  </si>
  <si>
    <t>贺寿南</t>
    <phoneticPr fontId="2" type="noConversion"/>
  </si>
  <si>
    <t>马克思主义学院</t>
    <phoneticPr fontId="12" type="noConversion"/>
  </si>
  <si>
    <t>图书资料室</t>
    <phoneticPr fontId="3" type="noConversion"/>
  </si>
  <si>
    <t>马克思主义学院</t>
    <phoneticPr fontId="2" type="noConversion"/>
  </si>
  <si>
    <t>刘浩林</t>
    <phoneticPr fontId="2" type="noConversion"/>
  </si>
  <si>
    <t>常青</t>
    <phoneticPr fontId="2" type="noConversion"/>
  </si>
  <si>
    <t>钟瑞添</t>
    <phoneticPr fontId="2" type="noConversion"/>
  </si>
  <si>
    <t>美术学院</t>
    <phoneticPr fontId="12" type="noConversion"/>
  </si>
  <si>
    <t>纯道楼1号楼</t>
    <phoneticPr fontId="3" type="noConversion"/>
  </si>
  <si>
    <t>1-303</t>
    <phoneticPr fontId="3" type="noConversion"/>
  </si>
  <si>
    <t>研究生教室兼导师工作室</t>
    <phoneticPr fontId="3" type="noConversion"/>
  </si>
  <si>
    <t>美术学院</t>
    <phoneticPr fontId="12" type="noConversion"/>
  </si>
  <si>
    <t>外语楼</t>
    <phoneticPr fontId="2" type="noConversion"/>
  </si>
  <si>
    <t>东南亚艺术研究所、书法艺术研究所</t>
    <phoneticPr fontId="2" type="noConversion"/>
  </si>
  <si>
    <t>1-304</t>
    <phoneticPr fontId="3" type="noConversion"/>
  </si>
  <si>
    <t>1-302</t>
    <phoneticPr fontId="3" type="noConversion"/>
  </si>
  <si>
    <t>纯道楼2号楼</t>
    <phoneticPr fontId="3" type="noConversion"/>
  </si>
  <si>
    <t>2-406</t>
    <phoneticPr fontId="3" type="noConversion"/>
  </si>
  <si>
    <t>研究生教室兼导师工作室</t>
    <phoneticPr fontId="3" type="noConversion"/>
  </si>
  <si>
    <t>美术学院</t>
    <phoneticPr fontId="12" type="noConversion"/>
  </si>
  <si>
    <t>2-410</t>
    <phoneticPr fontId="3" type="noConversion"/>
  </si>
  <si>
    <t>外语楼</t>
    <phoneticPr fontId="2" type="noConversion"/>
  </si>
  <si>
    <t>东南亚艺术研究所、书法艺术研究所</t>
    <phoneticPr fontId="2" type="noConversion"/>
  </si>
  <si>
    <t>纯道楼1号楼</t>
    <phoneticPr fontId="3" type="noConversion"/>
  </si>
  <si>
    <t>1-305</t>
    <phoneticPr fontId="3" type="noConversion"/>
  </si>
  <si>
    <t>研究生教室兼导师工作室</t>
    <phoneticPr fontId="3" type="noConversion"/>
  </si>
  <si>
    <t>美术学院</t>
    <phoneticPr fontId="12" type="noConversion"/>
  </si>
  <si>
    <t>外语楼</t>
    <phoneticPr fontId="2" type="noConversion"/>
  </si>
  <si>
    <t>东南亚艺术研究所、书法艺术研究所</t>
    <phoneticPr fontId="2" type="noConversion"/>
  </si>
  <si>
    <t>美术学院</t>
    <phoneticPr fontId="3" type="noConversion"/>
  </si>
  <si>
    <t>胡建强</t>
    <phoneticPr fontId="3" type="noConversion"/>
  </si>
  <si>
    <t>纯道楼2号楼</t>
    <phoneticPr fontId="3" type="noConversion"/>
  </si>
  <si>
    <t>2-501</t>
    <phoneticPr fontId="3" type="noConversion"/>
  </si>
  <si>
    <t>青年教师油画创作室</t>
    <phoneticPr fontId="2" type="noConversion"/>
  </si>
  <si>
    <t>高献敏</t>
    <phoneticPr fontId="3" type="noConversion"/>
  </si>
  <si>
    <t>2-413</t>
    <phoneticPr fontId="3" type="noConversion"/>
  </si>
  <si>
    <t>杨永葳</t>
    <phoneticPr fontId="3" type="noConversion"/>
  </si>
  <si>
    <t>2-505</t>
    <phoneticPr fontId="3" type="noConversion"/>
  </si>
  <si>
    <t>刘宪标</t>
    <phoneticPr fontId="3" type="noConversion"/>
  </si>
  <si>
    <t>2-409</t>
    <phoneticPr fontId="3" type="noConversion"/>
  </si>
  <si>
    <t>2-504</t>
    <phoneticPr fontId="3" type="noConversion"/>
  </si>
  <si>
    <t>唐长兴</t>
    <phoneticPr fontId="3" type="noConversion"/>
  </si>
  <si>
    <t>1-309</t>
    <phoneticPr fontId="3" type="noConversion"/>
  </si>
  <si>
    <t>蔡富军</t>
    <phoneticPr fontId="3" type="noConversion"/>
  </si>
  <si>
    <t>1-403</t>
    <phoneticPr fontId="3" type="noConversion"/>
  </si>
  <si>
    <t>纯道楼2号楼</t>
    <phoneticPr fontId="3" type="noConversion"/>
  </si>
  <si>
    <t>2-411</t>
    <phoneticPr fontId="3" type="noConversion"/>
  </si>
  <si>
    <t>研究生教室兼导师工作室</t>
    <phoneticPr fontId="3" type="noConversion"/>
  </si>
  <si>
    <t>美术学院</t>
    <phoneticPr fontId="12" type="noConversion"/>
  </si>
  <si>
    <t>外语楼</t>
    <phoneticPr fontId="2" type="noConversion"/>
  </si>
  <si>
    <t>青年教师国画创作室</t>
    <phoneticPr fontId="2" type="noConversion"/>
  </si>
  <si>
    <t>美术学院</t>
    <phoneticPr fontId="3" type="noConversion"/>
  </si>
  <si>
    <t>何文雯</t>
    <phoneticPr fontId="3" type="noConversion"/>
  </si>
  <si>
    <t>纯道楼1号楼</t>
    <phoneticPr fontId="3" type="noConversion"/>
  </si>
  <si>
    <t>1-310</t>
    <phoneticPr fontId="3" type="noConversion"/>
  </si>
  <si>
    <t>吴剑珊</t>
    <phoneticPr fontId="3" type="noConversion"/>
  </si>
  <si>
    <t>1-403</t>
    <phoneticPr fontId="3" type="noConversion"/>
  </si>
  <si>
    <t>孔庆坚</t>
    <phoneticPr fontId="3" type="noConversion"/>
  </si>
  <si>
    <t>2-412</t>
    <phoneticPr fontId="3" type="noConversion"/>
  </si>
  <si>
    <t>原艺术系平房</t>
    <phoneticPr fontId="2" type="noConversion"/>
  </si>
  <si>
    <t>教师油画创作室</t>
    <phoneticPr fontId="2" type="noConversion"/>
  </si>
  <si>
    <t>王军</t>
    <phoneticPr fontId="3" type="noConversion"/>
  </si>
  <si>
    <t>2-405</t>
    <phoneticPr fontId="3" type="noConversion"/>
  </si>
  <si>
    <t>纯道楼1号楼</t>
    <phoneticPr fontId="3" type="noConversion"/>
  </si>
  <si>
    <t>1-301</t>
    <phoneticPr fontId="3" type="noConversion"/>
  </si>
  <si>
    <t>研究生教室兼导师工作室</t>
    <phoneticPr fontId="3" type="noConversion"/>
  </si>
  <si>
    <t>美术学院</t>
    <phoneticPr fontId="12" type="noConversion"/>
  </si>
  <si>
    <t>外语楼</t>
    <phoneticPr fontId="2" type="noConversion"/>
  </si>
  <si>
    <t>东南亚艺术研究所、书法艺术研究所</t>
    <phoneticPr fontId="2" type="noConversion"/>
  </si>
  <si>
    <t>纯道楼2号楼</t>
    <phoneticPr fontId="3" type="noConversion"/>
  </si>
  <si>
    <t>2-408</t>
    <phoneticPr fontId="3" type="noConversion"/>
  </si>
  <si>
    <t>美术学院</t>
    <phoneticPr fontId="3" type="noConversion"/>
  </si>
  <si>
    <t>王可大</t>
    <phoneticPr fontId="3" type="noConversion"/>
  </si>
  <si>
    <t>2-504</t>
    <phoneticPr fontId="3" type="noConversion"/>
  </si>
  <si>
    <t>青年教师油画创作室</t>
    <phoneticPr fontId="2" type="noConversion"/>
  </si>
  <si>
    <t>黄志华</t>
    <phoneticPr fontId="3" type="noConversion"/>
  </si>
  <si>
    <t>2-502</t>
    <phoneticPr fontId="3" type="noConversion"/>
  </si>
  <si>
    <t>黄文祥</t>
    <phoneticPr fontId="3" type="noConversion"/>
  </si>
  <si>
    <t>2-403</t>
    <phoneticPr fontId="3" type="noConversion"/>
  </si>
  <si>
    <t>博士工作室</t>
    <phoneticPr fontId="3" type="noConversion"/>
  </si>
  <si>
    <t>张高元</t>
    <phoneticPr fontId="3" type="noConversion"/>
  </si>
  <si>
    <t>陈东</t>
    <phoneticPr fontId="3" type="noConversion"/>
  </si>
  <si>
    <t>2-302</t>
    <phoneticPr fontId="3" type="noConversion"/>
  </si>
  <si>
    <t>马一博</t>
    <phoneticPr fontId="3" type="noConversion"/>
  </si>
  <si>
    <t>1-309</t>
    <phoneticPr fontId="3" type="noConversion"/>
  </si>
  <si>
    <t>叶立文</t>
    <phoneticPr fontId="3" type="noConversion"/>
  </si>
  <si>
    <t>吕宁尔</t>
    <phoneticPr fontId="3" type="noConversion"/>
  </si>
  <si>
    <t>左志玲</t>
    <phoneticPr fontId="3" type="noConversion"/>
  </si>
  <si>
    <t>2-304</t>
    <phoneticPr fontId="3" type="noConversion"/>
  </si>
  <si>
    <t>1-305</t>
    <phoneticPr fontId="3" type="noConversion"/>
  </si>
  <si>
    <t>秦展</t>
    <phoneticPr fontId="3" type="noConversion"/>
  </si>
  <si>
    <t>张斌</t>
    <phoneticPr fontId="3" type="noConversion"/>
  </si>
  <si>
    <t>2-409</t>
    <phoneticPr fontId="3" type="noConversion"/>
  </si>
  <si>
    <t>2-412</t>
    <phoneticPr fontId="3" type="noConversion"/>
  </si>
  <si>
    <t>原艺术系平房</t>
    <phoneticPr fontId="2" type="noConversion"/>
  </si>
  <si>
    <t>教师国画油画创作室</t>
    <phoneticPr fontId="2" type="noConversion"/>
  </si>
  <si>
    <t>李露</t>
    <phoneticPr fontId="3" type="noConversion"/>
  </si>
  <si>
    <t>2-305</t>
    <phoneticPr fontId="3" type="noConversion"/>
  </si>
  <si>
    <t>李慧</t>
    <phoneticPr fontId="3" type="noConversion"/>
  </si>
  <si>
    <t>孙婧媛</t>
    <phoneticPr fontId="3" type="noConversion"/>
  </si>
  <si>
    <t>纯道楼2号楼</t>
    <phoneticPr fontId="3" type="noConversion"/>
  </si>
  <si>
    <t>2-306</t>
    <phoneticPr fontId="3" type="noConversion"/>
  </si>
  <si>
    <t>美术学院</t>
    <phoneticPr fontId="12" type="noConversion"/>
  </si>
  <si>
    <t>外语楼</t>
    <phoneticPr fontId="2" type="noConversion"/>
  </si>
  <si>
    <t>青年教师油画创作室</t>
    <phoneticPr fontId="2" type="noConversion"/>
  </si>
  <si>
    <t>纯道楼2号楼</t>
    <phoneticPr fontId="3" type="noConversion"/>
  </si>
  <si>
    <t>美术学院</t>
    <phoneticPr fontId="12" type="noConversion"/>
  </si>
  <si>
    <t>纯道楼1号楼</t>
    <phoneticPr fontId="3" type="noConversion"/>
  </si>
  <si>
    <t>1-304</t>
    <phoneticPr fontId="3" type="noConversion"/>
  </si>
  <si>
    <t>研究生教室兼导师工作室</t>
    <phoneticPr fontId="3" type="noConversion"/>
  </si>
  <si>
    <t>2-413</t>
    <phoneticPr fontId="3" type="noConversion"/>
  </si>
  <si>
    <t>2-307</t>
    <phoneticPr fontId="3" type="noConversion"/>
  </si>
  <si>
    <t>原艺术系平房</t>
    <phoneticPr fontId="2" type="noConversion"/>
  </si>
  <si>
    <t>教师油画创作室</t>
    <phoneticPr fontId="2" type="noConversion"/>
  </si>
  <si>
    <t>美术学院</t>
    <phoneticPr fontId="3" type="noConversion"/>
  </si>
  <si>
    <t>王敬</t>
    <phoneticPr fontId="3" type="noConversion"/>
  </si>
  <si>
    <t>2-308</t>
    <phoneticPr fontId="3" type="noConversion"/>
  </si>
  <si>
    <t>黄春芸</t>
    <phoneticPr fontId="3" type="noConversion"/>
  </si>
  <si>
    <t>温怀宇</t>
    <phoneticPr fontId="3" type="noConversion"/>
  </si>
  <si>
    <t>2-501</t>
    <phoneticPr fontId="3" type="noConversion"/>
  </si>
  <si>
    <t>范亚杰</t>
    <phoneticPr fontId="3" type="noConversion"/>
  </si>
  <si>
    <t>2-309</t>
    <phoneticPr fontId="3" type="noConversion"/>
  </si>
  <si>
    <t>杨济安</t>
    <phoneticPr fontId="3" type="noConversion"/>
  </si>
  <si>
    <t>2-505</t>
    <phoneticPr fontId="3" type="noConversion"/>
  </si>
  <si>
    <t>程辉</t>
    <phoneticPr fontId="3" type="noConversion"/>
  </si>
  <si>
    <t>2-310</t>
    <phoneticPr fontId="3" type="noConversion"/>
  </si>
  <si>
    <t>2-502</t>
    <phoneticPr fontId="3" type="noConversion"/>
  </si>
  <si>
    <t>陈莹</t>
    <phoneticPr fontId="3" type="noConversion"/>
  </si>
  <si>
    <t>刘豪特</t>
    <phoneticPr fontId="3" type="noConversion"/>
  </si>
  <si>
    <t>1-403</t>
    <phoneticPr fontId="3" type="noConversion"/>
  </si>
  <si>
    <t>白杨</t>
    <phoneticPr fontId="3" type="noConversion"/>
  </si>
  <si>
    <t>2-311</t>
    <phoneticPr fontId="3" type="noConversion"/>
  </si>
  <si>
    <t>1-303</t>
    <phoneticPr fontId="3" type="noConversion"/>
  </si>
  <si>
    <t>教师国画油画创作室</t>
    <phoneticPr fontId="2" type="noConversion"/>
  </si>
  <si>
    <t>孙洁</t>
    <phoneticPr fontId="3" type="noConversion"/>
  </si>
  <si>
    <t>韦新凯</t>
    <phoneticPr fontId="3" type="noConversion"/>
  </si>
  <si>
    <t>2-312</t>
    <phoneticPr fontId="3" type="noConversion"/>
  </si>
  <si>
    <t>美术学院</t>
    <phoneticPr fontId="12" type="noConversion"/>
  </si>
  <si>
    <t>原艺术系平房</t>
    <phoneticPr fontId="2" type="noConversion"/>
  </si>
  <si>
    <t>教师国画油画创作室</t>
    <phoneticPr fontId="2" type="noConversion"/>
  </si>
  <si>
    <t>美术学院</t>
    <phoneticPr fontId="3" type="noConversion"/>
  </si>
  <si>
    <t>王斌</t>
    <phoneticPr fontId="3" type="noConversion"/>
  </si>
  <si>
    <t>纯道楼2号楼</t>
    <phoneticPr fontId="3" type="noConversion"/>
  </si>
  <si>
    <t>2-312</t>
    <phoneticPr fontId="3" type="noConversion"/>
  </si>
  <si>
    <t>王磊</t>
    <phoneticPr fontId="3" type="noConversion"/>
  </si>
  <si>
    <t>2-313</t>
    <phoneticPr fontId="3" type="noConversion"/>
  </si>
  <si>
    <t>2-502</t>
    <phoneticPr fontId="3" type="noConversion"/>
  </si>
  <si>
    <t>研究生教室兼导师工作室</t>
    <phoneticPr fontId="3" type="noConversion"/>
  </si>
  <si>
    <t>苏雪薇</t>
    <phoneticPr fontId="3" type="noConversion"/>
  </si>
  <si>
    <t>美术学院</t>
    <phoneticPr fontId="2" type="noConversion"/>
  </si>
  <si>
    <t>叶峰</t>
    <phoneticPr fontId="2" type="noConversion"/>
  </si>
  <si>
    <t>教师油画创作室</t>
    <phoneticPr fontId="2" type="noConversion"/>
  </si>
  <si>
    <t>设计学院</t>
    <phoneticPr fontId="12" type="noConversion"/>
  </si>
  <si>
    <t>设计学院</t>
    <phoneticPr fontId="12" type="noConversion"/>
  </si>
  <si>
    <t>设计学院</t>
    <phoneticPr fontId="3" type="noConversion"/>
  </si>
  <si>
    <t>刘  涛</t>
    <phoneticPr fontId="3" type="noConversion"/>
  </si>
  <si>
    <t>张  逸</t>
    <phoneticPr fontId="3" type="noConversion"/>
  </si>
  <si>
    <t>生命科学学院</t>
    <phoneticPr fontId="20" type="noConversion"/>
  </si>
  <si>
    <t>李友邦</t>
    <phoneticPr fontId="20" type="noConversion"/>
  </si>
  <si>
    <t>雁山</t>
    <phoneticPr fontId="20" type="noConversion"/>
  </si>
  <si>
    <t>伯康楼</t>
    <phoneticPr fontId="20" type="noConversion"/>
  </si>
  <si>
    <t>洞穴生态室</t>
    <phoneticPr fontId="20" type="noConversion"/>
  </si>
  <si>
    <t>生命科学学院</t>
    <phoneticPr fontId="12" type="noConversion"/>
  </si>
  <si>
    <t xml:space="preserve">育才 </t>
    <phoneticPr fontId="20" type="noConversion"/>
  </si>
  <si>
    <t>化学与药学学院</t>
    <phoneticPr fontId="20" type="noConversion"/>
  </si>
  <si>
    <t>教授工作室</t>
    <phoneticPr fontId="20" type="noConversion"/>
  </si>
  <si>
    <t>谢强</t>
    <phoneticPr fontId="20" type="noConversion"/>
  </si>
  <si>
    <t>136、137</t>
    <phoneticPr fontId="20" type="noConversion"/>
  </si>
  <si>
    <t>植物制作标本间</t>
    <phoneticPr fontId="20" type="noConversion"/>
  </si>
  <si>
    <t>黄锦龙</t>
    <phoneticPr fontId="20" type="noConversion"/>
  </si>
  <si>
    <t>能量分析室</t>
    <phoneticPr fontId="20" type="noConversion"/>
  </si>
  <si>
    <t>黄中豪</t>
    <phoneticPr fontId="20" type="noConversion"/>
  </si>
  <si>
    <t>尚常花</t>
    <phoneticPr fontId="20" type="noConversion"/>
  </si>
  <si>
    <t>微热分析室</t>
    <phoneticPr fontId="20" type="noConversion"/>
  </si>
  <si>
    <t>商贵铎</t>
    <phoneticPr fontId="20" type="noConversion"/>
  </si>
  <si>
    <t>刘灵</t>
    <phoneticPr fontId="20" type="noConversion"/>
  </si>
  <si>
    <t>同位素室</t>
    <phoneticPr fontId="20" type="noConversion"/>
  </si>
  <si>
    <t>育才</t>
    <phoneticPr fontId="20" type="noConversion"/>
  </si>
  <si>
    <t>副教授办公室</t>
    <phoneticPr fontId="20" type="noConversion"/>
  </si>
  <si>
    <t>刘华英</t>
    <phoneticPr fontId="20" type="noConversion"/>
  </si>
  <si>
    <t>冯平</t>
    <phoneticPr fontId="20" type="noConversion"/>
  </si>
  <si>
    <t>成像分析室</t>
    <phoneticPr fontId="20" type="noConversion"/>
  </si>
  <si>
    <t>李惠敏</t>
    <phoneticPr fontId="20" type="noConversion"/>
  </si>
  <si>
    <t>刘可慧</t>
    <phoneticPr fontId="20" type="noConversion"/>
  </si>
  <si>
    <t>生理生态室</t>
    <phoneticPr fontId="20" type="noConversion"/>
  </si>
  <si>
    <t>马姜明</t>
    <phoneticPr fontId="20" type="noConversion"/>
  </si>
  <si>
    <t>保护生态室</t>
    <phoneticPr fontId="20" type="noConversion"/>
  </si>
  <si>
    <t>广西珍稀濒危动物重点实验室</t>
    <phoneticPr fontId="20" type="noConversion"/>
  </si>
  <si>
    <t>陆祖军</t>
    <phoneticPr fontId="20" type="noConversion"/>
  </si>
  <si>
    <t>菌种保存室</t>
    <phoneticPr fontId="20" type="noConversion"/>
  </si>
  <si>
    <t>微生物研究室</t>
    <phoneticPr fontId="20" type="noConversion"/>
  </si>
  <si>
    <t>陈志林</t>
    <phoneticPr fontId="20" type="noConversion"/>
  </si>
  <si>
    <t>昆虫生态室</t>
    <phoneticPr fontId="20" type="noConversion"/>
  </si>
  <si>
    <t>边迅</t>
    <phoneticPr fontId="20" type="noConversion"/>
  </si>
  <si>
    <t>周善义</t>
    <phoneticPr fontId="20" type="noConversion"/>
  </si>
  <si>
    <t>昆虫标本制作室</t>
    <phoneticPr fontId="20" type="noConversion"/>
  </si>
  <si>
    <t xml:space="preserve">化学与药学学院 </t>
    <phoneticPr fontId="20" type="noConversion"/>
  </si>
  <si>
    <t>姜勇</t>
    <phoneticPr fontId="20" type="noConversion"/>
  </si>
  <si>
    <t>406B</t>
    <phoneticPr fontId="20" type="noConversion"/>
  </si>
  <si>
    <t>工作室</t>
    <phoneticPr fontId="20" type="noConversion"/>
  </si>
  <si>
    <t>王任翔</t>
    <phoneticPr fontId="20" type="noConversion"/>
  </si>
  <si>
    <t>细胞工程室</t>
    <phoneticPr fontId="20" type="noConversion"/>
  </si>
  <si>
    <t>武正军</t>
    <phoneticPr fontId="20" type="noConversion"/>
  </si>
  <si>
    <t>两栖爬行类生态室</t>
    <phoneticPr fontId="20" type="noConversion"/>
  </si>
  <si>
    <t>周岐海</t>
    <phoneticPr fontId="20" type="noConversion"/>
  </si>
  <si>
    <t>灵长类生态室</t>
    <phoneticPr fontId="20" type="noConversion"/>
  </si>
  <si>
    <t>庾太林</t>
    <phoneticPr fontId="20" type="noConversion"/>
  </si>
  <si>
    <t>鸟类生态室</t>
    <phoneticPr fontId="20" type="noConversion"/>
  </si>
  <si>
    <t>梁士楚</t>
    <phoneticPr fontId="20" type="noConversion"/>
  </si>
  <si>
    <t>423、424</t>
    <phoneticPr fontId="20" type="noConversion"/>
  </si>
  <si>
    <t>湿地生态室</t>
    <phoneticPr fontId="20" type="noConversion"/>
  </si>
  <si>
    <t>李军伟</t>
    <phoneticPr fontId="20" type="noConversion"/>
  </si>
  <si>
    <t>覃盈盈</t>
    <phoneticPr fontId="20" type="noConversion"/>
  </si>
  <si>
    <t>田华丽</t>
    <phoneticPr fontId="20" type="noConversion"/>
  </si>
  <si>
    <t>邓业成</t>
    <phoneticPr fontId="20" type="noConversion"/>
  </si>
  <si>
    <t>养虫室</t>
    <phoneticPr fontId="20" type="noConversion"/>
  </si>
  <si>
    <t>骆海玉</t>
    <phoneticPr fontId="20" type="noConversion"/>
  </si>
  <si>
    <t>虫饵培养室</t>
    <phoneticPr fontId="20" type="noConversion"/>
  </si>
  <si>
    <t>黄华苑</t>
    <phoneticPr fontId="20" type="noConversion"/>
  </si>
  <si>
    <t>唐绍清</t>
    <phoneticPr fontId="20" type="noConversion"/>
  </si>
  <si>
    <t>生物环资实验楼</t>
    <phoneticPr fontId="20" type="noConversion"/>
  </si>
  <si>
    <t>种群遗传学科研实验室</t>
    <phoneticPr fontId="20" type="noConversion"/>
  </si>
  <si>
    <t>薛跃规</t>
    <phoneticPr fontId="20" type="noConversion"/>
  </si>
  <si>
    <t>濒危植物研究室</t>
    <phoneticPr fontId="20" type="noConversion"/>
  </si>
  <si>
    <t>赵丰丽</t>
    <phoneticPr fontId="20" type="noConversion"/>
  </si>
  <si>
    <t>蒲仕明</t>
    <phoneticPr fontId="20" type="noConversion"/>
  </si>
  <si>
    <t>PI办公室</t>
    <phoneticPr fontId="20" type="noConversion"/>
  </si>
  <si>
    <t>吴琼</t>
    <phoneticPr fontId="20" type="noConversion"/>
  </si>
  <si>
    <t>杨柳</t>
    <phoneticPr fontId="20" type="noConversion"/>
  </si>
  <si>
    <t>林万华</t>
    <phoneticPr fontId="20" type="noConversion"/>
  </si>
  <si>
    <t>郭子琦</t>
    <phoneticPr fontId="20" type="noConversion"/>
  </si>
  <si>
    <t>杨程</t>
    <phoneticPr fontId="20" type="noConversion"/>
  </si>
  <si>
    <t>周祖平</t>
    <phoneticPr fontId="20" type="noConversion"/>
  </si>
  <si>
    <t>生物楼</t>
    <phoneticPr fontId="20" type="noConversion"/>
  </si>
  <si>
    <t>邓荫伟</t>
    <phoneticPr fontId="20" type="noConversion"/>
  </si>
  <si>
    <t>数学与统计学院</t>
    <phoneticPr fontId="12" type="noConversion"/>
  </si>
  <si>
    <t>数学老楼</t>
    <phoneticPr fontId="3" type="noConversion"/>
  </si>
  <si>
    <t>教授博士工作室</t>
    <phoneticPr fontId="3" type="noConversion"/>
  </si>
  <si>
    <t>数学新楼</t>
    <phoneticPr fontId="3" type="noConversion"/>
  </si>
  <si>
    <t>大数据统计分析中心</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</si>
  <si>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</si>
  <si>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</si>
  <si>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</si>
  <si>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</si>
  <si>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大数据统计分析中心</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</si>
  <si>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</si>
  <si>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</si>
  <si>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</si>
  <si>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</si>
  <si>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基础数学教研室</t>
    <phoneticPr fontId="3" type="noConversion"/>
  </si>
  <si>
    <t>数学与统计学院</t>
    <phoneticPr fontId="12" type="noConversion"/>
  </si>
  <si>
    <t>数学老楼</t>
    <phoneticPr fontId="3" type="noConversion"/>
  </si>
  <si>
    <t>组合数学研究所</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</si>
  <si>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</si>
  <si>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</si>
  <si>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</si>
  <si>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</si>
  <si>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高等数学教学部</t>
    <phoneticPr fontId="3" type="noConversion"/>
  </si>
  <si>
    <t>数学新楼</t>
    <phoneticPr fontId="3" type="noConversion"/>
  </si>
  <si>
    <t>计算数学与运筹学教研室</t>
    <phoneticPr fontId="3" type="noConversion"/>
  </si>
  <si>
    <t>数学与统计学院</t>
    <phoneticPr fontId="12" type="noConversion"/>
  </si>
  <si>
    <t>数学老楼</t>
    <phoneticPr fontId="3" type="noConversion"/>
  </si>
  <si>
    <t>教授博士工作室</t>
    <phoneticPr fontId="3" type="noConversion"/>
  </si>
  <si>
    <t>理科楼</t>
    <phoneticPr fontId="3" type="noConversion"/>
  </si>
  <si>
    <t>1-516A</t>
    <phoneticPr fontId="3" type="noConversion"/>
  </si>
  <si>
    <t>数学与统计模型重点实验室</t>
    <phoneticPr fontId="3" type="noConversion"/>
  </si>
  <si>
    <t>数学与统计学院</t>
    <phoneticPr fontId="12" type="noConversion"/>
  </si>
  <si>
    <t>数学老楼</t>
    <phoneticPr fontId="3" type="noConversion"/>
  </si>
  <si>
    <t>教授博士工作室</t>
    <phoneticPr fontId="3" type="noConversion"/>
  </si>
  <si>
    <t>数学与统计学院</t>
    <phoneticPr fontId="12" type="noConversion"/>
  </si>
  <si>
    <t>理科楼</t>
    <phoneticPr fontId="3" type="noConversion"/>
  </si>
  <si>
    <t>1-516B</t>
    <phoneticPr fontId="3" type="noConversion"/>
  </si>
  <si>
    <t>数学与统计模型重点实验室</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</si>
  <si>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</si>
  <si>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</si>
  <si>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</si>
  <si>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</si>
  <si>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高等数学教学部</t>
    <phoneticPr fontId="3" type="noConversion"/>
  </si>
  <si>
    <t>基础数学教研室</t>
    <phoneticPr fontId="3" type="noConversion"/>
  </si>
  <si>
    <t>教师工作室</t>
    <phoneticPr fontId="3" type="noConversion"/>
  </si>
  <si>
    <t>数学新楼</t>
    <phoneticPr fontId="3" type="noConversion"/>
  </si>
  <si>
    <t>基础数学教研室</t>
    <phoneticPr fontId="3" type="noConversion"/>
  </si>
  <si>
    <t>数学与统计学院</t>
    <phoneticPr fontId="12" type="noConversion"/>
  </si>
  <si>
    <t>数学老楼</t>
    <phoneticPr fontId="3" type="noConversion"/>
  </si>
  <si>
    <t>组合数学研究所</t>
    <phoneticPr fontId="3" type="noConversion"/>
  </si>
  <si>
    <t>数学新楼</t>
    <phoneticPr fontId="3" type="noConversion"/>
  </si>
  <si>
    <t>数学与统计学院</t>
    <phoneticPr fontId="12" type="noConversion"/>
  </si>
  <si>
    <t>应用数学研究所</t>
    <phoneticPr fontId="3" type="noConversion"/>
  </si>
  <si>
    <t>理科楼</t>
    <phoneticPr fontId="3" type="noConversion"/>
  </si>
  <si>
    <t>1-513A</t>
    <phoneticPr fontId="3" type="noConversion"/>
  </si>
  <si>
    <t>大数据统计分析中心</t>
    <phoneticPr fontId="3" type="noConversion"/>
  </si>
  <si>
    <t>数学老楼</t>
    <phoneticPr fontId="3" type="noConversion"/>
  </si>
  <si>
    <t>教授博士工作室</t>
    <phoneticPr fontId="3" type="noConversion"/>
  </si>
  <si>
    <t>教师工作室</t>
    <phoneticPr fontId="3" type="noConversion"/>
  </si>
  <si>
    <t>数学老楼</t>
    <phoneticPr fontId="3" type="noConversion"/>
  </si>
  <si>
    <t>教授博士工作室</t>
    <phoneticPr fontId="3" type="noConversion"/>
  </si>
  <si>
    <t>数学与统计学院</t>
    <phoneticPr fontId="12" type="noConversion"/>
  </si>
  <si>
    <t>理科楼</t>
    <phoneticPr fontId="3" type="noConversion"/>
  </si>
  <si>
    <t>1-516B</t>
    <phoneticPr fontId="3" type="noConversion"/>
  </si>
  <si>
    <t>数学与统计模型重点实验室</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</si>
  <si>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</si>
  <si>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</si>
  <si>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</si>
  <si>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</si>
  <si>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教师工作室</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</si>
  <si>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</si>
  <si>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</si>
  <si>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</si>
  <si>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</si>
  <si>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教师工作室</t>
    <phoneticPr fontId="3" type="noConversion"/>
  </si>
  <si>
    <t>数学老楼</t>
    <phoneticPr fontId="3" type="noConversion"/>
  </si>
  <si>
    <t>教授博士工作室</t>
    <phoneticPr fontId="3" type="noConversion"/>
  </si>
  <si>
    <t>数学与统计学院</t>
    <phoneticPr fontId="12" type="noConversion"/>
  </si>
  <si>
    <t>数学与统计学院</t>
    <phoneticPr fontId="3" type="noConversion"/>
  </si>
  <si>
    <t>吴佃华</t>
    <phoneticPr fontId="3" type="noConversion"/>
  </si>
  <si>
    <t>教师工作室</t>
    <phoneticPr fontId="3" type="noConversion"/>
  </si>
  <si>
    <t>理科楼</t>
    <phoneticPr fontId="3" type="noConversion"/>
  </si>
  <si>
    <t>1-516A</t>
    <phoneticPr fontId="3" type="noConversion"/>
  </si>
  <si>
    <t>数学与统计模型重点实验室</t>
    <phoneticPr fontId="3" type="noConversion"/>
  </si>
  <si>
    <t>应用数学教研室</t>
    <phoneticPr fontId="3" type="noConversion"/>
  </si>
  <si>
    <t>数学与统计学院</t>
    <phoneticPr fontId="3" type="noConversion"/>
  </si>
  <si>
    <t>王云亮</t>
    <phoneticPr fontId="3" type="noConversion"/>
  </si>
  <si>
    <t>育才</t>
    <phoneticPr fontId="3" type="noConversion"/>
  </si>
  <si>
    <t>资产设备管理办公室</t>
    <phoneticPr fontId="3" type="noConversion"/>
  </si>
  <si>
    <t>数学新楼</t>
    <phoneticPr fontId="3" type="noConversion"/>
  </si>
  <si>
    <t>计算数学与运筹学教研室</t>
    <phoneticPr fontId="3" type="noConversion"/>
  </si>
  <si>
    <t>数学与统计学院</t>
    <phoneticPr fontId="12" type="noConversion"/>
  </si>
  <si>
    <t>数学老楼</t>
    <phoneticPr fontId="3" type="noConversion"/>
  </si>
  <si>
    <t>教授博士工作室</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</si>
  <si>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</si>
  <si>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</si>
  <si>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</si>
  <si>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</si>
  <si>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高等数学教学部</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</si>
  <si>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</si>
  <si>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</si>
  <si>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</si>
  <si>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</si>
  <si>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应用统计教研室</t>
    <phoneticPr fontId="3" type="noConversion"/>
  </si>
  <si>
    <t>理科楼</t>
    <phoneticPr fontId="3" type="noConversion"/>
  </si>
  <si>
    <t>1-508</t>
    <phoneticPr fontId="3" type="noConversion"/>
  </si>
  <si>
    <t>数学老楼</t>
    <phoneticPr fontId="3" type="noConversion"/>
  </si>
  <si>
    <t>教授博士工作室</t>
    <phoneticPr fontId="3" type="noConversion"/>
  </si>
  <si>
    <t>数学与统计学院</t>
    <phoneticPr fontId="12" type="noConversion"/>
  </si>
  <si>
    <t>数学新楼</t>
    <phoneticPr fontId="3" type="noConversion"/>
  </si>
  <si>
    <t>大数据统计分析中心</t>
    <phoneticPr fontId="3" type="noConversion"/>
  </si>
  <si>
    <t>理科楼</t>
    <phoneticPr fontId="3" type="noConversion"/>
  </si>
  <si>
    <t>1-516A</t>
    <phoneticPr fontId="3" type="noConversion"/>
  </si>
  <si>
    <t>数学与统计模型重点实验室</t>
    <phoneticPr fontId="3" type="noConversion"/>
  </si>
  <si>
    <t>数学与统计学院</t>
    <phoneticPr fontId="12" type="noConversion"/>
  </si>
  <si>
    <t>数学老楼</t>
    <phoneticPr fontId="3" type="noConversion"/>
  </si>
  <si>
    <t>教授博士工作室</t>
    <phoneticPr fontId="3" type="noConversion"/>
  </si>
  <si>
    <t>数学新楼</t>
    <phoneticPr fontId="3" type="noConversion"/>
  </si>
  <si>
    <t>教师工作室</t>
    <phoneticPr fontId="3" type="noConversion"/>
  </si>
  <si>
    <t>数学新楼</t>
    <phoneticPr fontId="3" type="noConversion"/>
  </si>
  <si>
    <t>应用数学教研室</t>
    <phoneticPr fontId="3" type="noConversion"/>
  </si>
  <si>
    <t>数学与统计学院</t>
    <phoneticPr fontId="12" type="noConversion"/>
  </si>
  <si>
    <t>数学老楼</t>
    <phoneticPr fontId="3" type="noConversion"/>
  </si>
  <si>
    <t>教授博士工作室</t>
    <phoneticPr fontId="3" type="noConversion"/>
  </si>
  <si>
    <t>教师工作室</t>
    <phoneticPr fontId="3" type="noConversion"/>
  </si>
  <si>
    <t>数学老楼</t>
    <phoneticPr fontId="3" type="noConversion"/>
  </si>
  <si>
    <t>教授博士工作室</t>
    <phoneticPr fontId="3" type="noConversion"/>
  </si>
  <si>
    <t>数学与统计学院</t>
    <phoneticPr fontId="3" type="noConversion"/>
  </si>
  <si>
    <t>马林涛</t>
    <phoneticPr fontId="3" type="noConversion"/>
  </si>
  <si>
    <t>数学新楼</t>
    <phoneticPr fontId="3" type="noConversion"/>
  </si>
  <si>
    <t>应用数学研究所</t>
    <phoneticPr fontId="3" type="noConversion"/>
  </si>
  <si>
    <t>数学与统计学院</t>
    <phoneticPr fontId="12" type="noConversion"/>
  </si>
  <si>
    <t>理科楼</t>
    <phoneticPr fontId="3" type="noConversion"/>
  </si>
  <si>
    <t>1-513A</t>
    <phoneticPr fontId="3" type="noConversion"/>
  </si>
  <si>
    <t>大数据统计分析中心</t>
    <phoneticPr fontId="3" type="noConversion"/>
  </si>
  <si>
    <t>数学与统计学院</t>
    <phoneticPr fontId="12" type="noConversion"/>
  </si>
  <si>
    <t>数学新楼</t>
    <phoneticPr fontId="3" type="noConversion"/>
  </si>
  <si>
    <t>数学教育教研室</t>
    <phoneticPr fontId="3" type="noConversion"/>
  </si>
  <si>
    <t>数学与统计学院</t>
    <phoneticPr fontId="3" type="noConversion"/>
  </si>
  <si>
    <t>罗荔龄</t>
    <phoneticPr fontId="3" type="noConversion"/>
  </si>
  <si>
    <t>数学与统计学院</t>
    <phoneticPr fontId="12" type="noConversion"/>
  </si>
  <si>
    <t>数学老楼</t>
    <phoneticPr fontId="3" type="noConversion"/>
  </si>
  <si>
    <t>教授博士工作室</t>
    <phoneticPr fontId="3" type="noConversion"/>
  </si>
  <si>
    <t>数学与统计学院</t>
    <phoneticPr fontId="3" type="noConversion"/>
  </si>
  <si>
    <t>卢家宽</t>
    <phoneticPr fontId="3" type="noConversion"/>
  </si>
  <si>
    <t>数学新楼</t>
    <phoneticPr fontId="3" type="noConversion"/>
  </si>
  <si>
    <t>高等数学教学部</t>
    <phoneticPr fontId="3" type="noConversion"/>
  </si>
  <si>
    <t>数学与统计学院</t>
    <phoneticPr fontId="12" type="noConversion"/>
  </si>
  <si>
    <t>数学老楼</t>
    <phoneticPr fontId="3" type="noConversion"/>
  </si>
  <si>
    <t>教授博士工作室</t>
    <phoneticPr fontId="3" type="noConversion"/>
  </si>
  <si>
    <t>数学与统计学院</t>
    <phoneticPr fontId="3" type="noConversion"/>
  </si>
  <si>
    <t>刘登品</t>
    <phoneticPr fontId="3" type="noConversion"/>
  </si>
  <si>
    <t>数学新楼</t>
    <phoneticPr fontId="3" type="noConversion"/>
  </si>
  <si>
    <t>教师工作室</t>
    <phoneticPr fontId="3" type="noConversion"/>
  </si>
  <si>
    <t>数学与统计学院</t>
    <phoneticPr fontId="12" type="noConversion"/>
  </si>
  <si>
    <t>概率统计教研室</t>
    <phoneticPr fontId="3" type="noConversion"/>
  </si>
  <si>
    <t>梁鑫</t>
    <phoneticPr fontId="3" type="noConversion"/>
  </si>
  <si>
    <t>理科楼</t>
    <phoneticPr fontId="3" type="noConversion"/>
  </si>
  <si>
    <t>1-507</t>
    <phoneticPr fontId="3" type="noConversion"/>
  </si>
  <si>
    <t>MAS专用教室</t>
    <phoneticPr fontId="3" type="noConversion"/>
  </si>
  <si>
    <t>数学新楼</t>
    <phoneticPr fontId="3" type="noConversion"/>
  </si>
  <si>
    <t>概率统计教研室</t>
    <phoneticPr fontId="3" type="noConversion"/>
  </si>
  <si>
    <t>数学与统计学院</t>
    <phoneticPr fontId="3" type="noConversion"/>
  </si>
  <si>
    <t>李英华</t>
    <phoneticPr fontId="3" type="noConversion"/>
  </si>
  <si>
    <t>理科楼</t>
    <phoneticPr fontId="3" type="noConversion"/>
  </si>
  <si>
    <t>1-507</t>
    <phoneticPr fontId="3" type="noConversion"/>
  </si>
  <si>
    <t>MAS专用教室</t>
    <phoneticPr fontId="3" type="noConversion"/>
  </si>
  <si>
    <t>数学与统计学院</t>
    <phoneticPr fontId="12" type="noConversion"/>
  </si>
  <si>
    <t>基础数学教研室</t>
    <phoneticPr fontId="3" type="noConversion"/>
  </si>
  <si>
    <t>教师工作室</t>
    <phoneticPr fontId="3" type="noConversion"/>
  </si>
  <si>
    <t>计算数学与运筹学教研室</t>
    <phoneticPr fontId="3" type="noConversion"/>
  </si>
  <si>
    <t>数学老楼</t>
    <phoneticPr fontId="3" type="noConversion"/>
  </si>
  <si>
    <t>教授博士工作室</t>
    <phoneticPr fontId="3" type="noConversion"/>
  </si>
  <si>
    <t>李军</t>
    <phoneticPr fontId="3" type="noConversion"/>
  </si>
  <si>
    <t>1-508</t>
    <phoneticPr fontId="3" type="noConversion"/>
  </si>
  <si>
    <t>数学新楼</t>
    <phoneticPr fontId="3" type="noConversion"/>
  </si>
  <si>
    <t>概率统计教研室</t>
    <phoneticPr fontId="3" type="noConversion"/>
  </si>
  <si>
    <t>数学与统计学院</t>
    <phoneticPr fontId="3" type="noConversion"/>
  </si>
  <si>
    <t>黎玉芳</t>
    <phoneticPr fontId="3" type="noConversion"/>
  </si>
  <si>
    <t>理科楼</t>
    <phoneticPr fontId="3" type="noConversion"/>
  </si>
  <si>
    <t>1-516B</t>
    <phoneticPr fontId="3" type="noConversion"/>
  </si>
  <si>
    <t>数学与统计模型重点实验室</t>
    <phoneticPr fontId="3" type="noConversion"/>
  </si>
  <si>
    <t>数学与统计学院</t>
    <phoneticPr fontId="12" type="noConversion"/>
  </si>
  <si>
    <t>数学新楼</t>
    <phoneticPr fontId="3" type="noConversion"/>
  </si>
  <si>
    <t>应用统计教研室</t>
    <phoneticPr fontId="3" type="noConversion"/>
  </si>
  <si>
    <t>数学与统计学院</t>
    <phoneticPr fontId="3" type="noConversion"/>
  </si>
  <si>
    <t>雷庆祝</t>
    <phoneticPr fontId="3" type="noConversion"/>
  </si>
  <si>
    <t>理科楼</t>
    <phoneticPr fontId="3" type="noConversion"/>
  </si>
  <si>
    <t>1-508</t>
    <phoneticPr fontId="3" type="noConversion"/>
  </si>
  <si>
    <t>数学与统计学院</t>
    <phoneticPr fontId="12" type="noConversion"/>
  </si>
  <si>
    <t>数学新楼</t>
    <phoneticPr fontId="3" type="noConversion"/>
  </si>
  <si>
    <t>数学教育教研室</t>
    <phoneticPr fontId="3" type="noConversion"/>
  </si>
  <si>
    <t>数学与统计学院</t>
    <phoneticPr fontId="3" type="noConversion"/>
  </si>
  <si>
    <t>焦彬桥</t>
    <phoneticPr fontId="3" type="noConversion"/>
  </si>
  <si>
    <t>数学与统计学院</t>
    <phoneticPr fontId="12" type="noConversion"/>
  </si>
  <si>
    <t>数学新楼</t>
    <phoneticPr fontId="3" type="noConversion"/>
  </si>
  <si>
    <t>数学教育教研室</t>
    <phoneticPr fontId="3" type="noConversion"/>
  </si>
  <si>
    <t>数学与统计学院</t>
    <phoneticPr fontId="12" type="noConversion"/>
  </si>
  <si>
    <t>教师工作室</t>
    <phoneticPr fontId="3" type="noConversion"/>
  </si>
  <si>
    <t>数学新楼</t>
    <phoneticPr fontId="3" type="noConversion"/>
  </si>
  <si>
    <t>应用统计教研室</t>
    <phoneticPr fontId="3" type="noConversion"/>
  </si>
  <si>
    <t>数学与统计学院</t>
    <phoneticPr fontId="3" type="noConversion"/>
  </si>
  <si>
    <t>黄远敏</t>
    <phoneticPr fontId="3" type="noConversion"/>
  </si>
  <si>
    <t>理科楼</t>
    <phoneticPr fontId="3" type="noConversion"/>
  </si>
  <si>
    <t>1-508</t>
    <phoneticPr fontId="3" type="noConversion"/>
  </si>
  <si>
    <t>数学与统计学院</t>
    <phoneticPr fontId="12" type="noConversion"/>
  </si>
  <si>
    <t>数学老楼</t>
    <phoneticPr fontId="3" type="noConversion"/>
  </si>
  <si>
    <t>教授博士工作室</t>
    <phoneticPr fontId="3" type="noConversion"/>
  </si>
  <si>
    <t>数学与统计学院</t>
    <phoneticPr fontId="3" type="noConversion"/>
  </si>
  <si>
    <t>黄文念</t>
    <phoneticPr fontId="3" type="noConversion"/>
  </si>
  <si>
    <t>数学新楼</t>
    <phoneticPr fontId="3" type="noConversion"/>
  </si>
  <si>
    <t>教师工作室</t>
    <phoneticPr fontId="3" type="noConversion"/>
  </si>
  <si>
    <t>黄荣里</t>
    <phoneticPr fontId="3" type="noConversion"/>
  </si>
  <si>
    <t>数学与统计学院</t>
    <phoneticPr fontId="12" type="noConversion"/>
  </si>
  <si>
    <t>数学新楼</t>
    <phoneticPr fontId="3" type="noConversion"/>
  </si>
  <si>
    <t>计算数学与运筹学教研室</t>
    <phoneticPr fontId="3" type="noConversion"/>
  </si>
  <si>
    <t>数学与统计学院</t>
    <phoneticPr fontId="12" type="noConversion"/>
  </si>
  <si>
    <t>高等数学教学部</t>
    <phoneticPr fontId="3" type="noConversion"/>
  </si>
  <si>
    <t>数学与统计学院</t>
    <phoneticPr fontId="3" type="noConversion"/>
  </si>
  <si>
    <t>黄恒振</t>
    <phoneticPr fontId="3" type="noConversion"/>
  </si>
  <si>
    <t>数学老楼</t>
    <phoneticPr fontId="3" type="noConversion"/>
  </si>
  <si>
    <t>教授博士工作室</t>
    <phoneticPr fontId="3" type="noConversion"/>
  </si>
  <si>
    <t>教师工作室</t>
    <phoneticPr fontId="3" type="noConversion"/>
  </si>
  <si>
    <t>数学新楼</t>
    <phoneticPr fontId="3" type="noConversion"/>
  </si>
  <si>
    <t>计算数学与运筹学教研室</t>
    <phoneticPr fontId="3" type="noConversion"/>
  </si>
  <si>
    <t>数学与统计学院</t>
    <phoneticPr fontId="12" type="noConversion"/>
  </si>
  <si>
    <t>数学老楼</t>
    <phoneticPr fontId="3" type="noConversion"/>
  </si>
  <si>
    <t>教授博士工作室</t>
    <phoneticPr fontId="3" type="noConversion"/>
  </si>
  <si>
    <t>数学新楼</t>
    <phoneticPr fontId="3" type="noConversion"/>
  </si>
  <si>
    <t>应用数学教研室</t>
    <phoneticPr fontId="3" type="noConversion"/>
  </si>
  <si>
    <t>数学与统计学院</t>
    <phoneticPr fontId="12" type="noConversion"/>
  </si>
  <si>
    <t>数学老楼</t>
    <phoneticPr fontId="3" type="noConversion"/>
  </si>
  <si>
    <t>教师工作室</t>
    <phoneticPr fontId="3" type="noConversion"/>
  </si>
  <si>
    <t>郭勇华</t>
    <phoneticPr fontId="3" type="noConversion"/>
  </si>
  <si>
    <t>葛根年</t>
    <phoneticPr fontId="3" type="noConversion"/>
  </si>
  <si>
    <t>丁娟</t>
    <phoneticPr fontId="3" type="noConversion"/>
  </si>
  <si>
    <t>数学老楼</t>
    <phoneticPr fontId="3" type="noConversion"/>
  </si>
  <si>
    <t>教授博士工作室</t>
    <phoneticPr fontId="3" type="noConversion"/>
  </si>
  <si>
    <t>数学与统计学院</t>
    <phoneticPr fontId="3" type="noConversion"/>
  </si>
  <si>
    <t>邓国和</t>
    <phoneticPr fontId="3" type="noConversion"/>
  </si>
  <si>
    <t>理科楼</t>
    <phoneticPr fontId="3" type="noConversion"/>
  </si>
  <si>
    <t>1-516B</t>
    <phoneticPr fontId="3" type="noConversion"/>
  </si>
  <si>
    <t>数学与统计模型重点实验室</t>
    <phoneticPr fontId="3" type="noConversion"/>
  </si>
  <si>
    <t>数学与统计学院</t>
    <phoneticPr fontId="12" type="noConversion"/>
  </si>
  <si>
    <t>陈玉</t>
    <phoneticPr fontId="3" type="noConversion"/>
  </si>
  <si>
    <t>数学新楼</t>
    <phoneticPr fontId="3" type="noConversion"/>
  </si>
  <si>
    <t>教师工作室</t>
    <phoneticPr fontId="3" type="noConversion"/>
  </si>
  <si>
    <t>数学新楼</t>
    <phoneticPr fontId="3" type="noConversion"/>
  </si>
  <si>
    <t>计算数学与运筹学教研室</t>
    <phoneticPr fontId="3" type="noConversion"/>
  </si>
  <si>
    <t>数学与统计学院</t>
    <phoneticPr fontId="12" type="noConversion"/>
  </si>
  <si>
    <t>数学老楼</t>
    <phoneticPr fontId="3" type="noConversion"/>
  </si>
  <si>
    <t>教授博士工作室</t>
    <phoneticPr fontId="3" type="noConversion"/>
  </si>
  <si>
    <t>计算数学与运筹学教研室</t>
    <phoneticPr fontId="3" type="noConversion"/>
  </si>
  <si>
    <t>数学与统计学院</t>
    <phoneticPr fontId="3" type="noConversion"/>
  </si>
  <si>
    <t>岑振宇</t>
    <phoneticPr fontId="3" type="noConversion"/>
  </si>
  <si>
    <t>理科楼</t>
    <phoneticPr fontId="3" type="noConversion"/>
  </si>
  <si>
    <r>
      <t>1-519</t>
    </r>
    <r>
      <rPr>
        <outline/>
        <shadow/>
        <sz val="12"/>
        <rFont val="宋体"/>
        <family val="3"/>
        <charset val="134"/>
      </rPr>
      <t/>
    </r>
  </si>
  <si>
    <t>实验管理办公室</t>
    <phoneticPr fontId="3" type="noConversion"/>
  </si>
  <si>
    <t>体育学院</t>
    <phoneticPr fontId="12" type="noConversion"/>
  </si>
  <si>
    <t>体育学院</t>
    <phoneticPr fontId="12" type="noConversion"/>
  </si>
  <si>
    <t>二</t>
    <phoneticPr fontId="2" type="noConversion"/>
  </si>
  <si>
    <t>中国东盟龙狮文化研究基地</t>
    <phoneticPr fontId="3" type="noConversion"/>
  </si>
  <si>
    <t>体育学院</t>
    <phoneticPr fontId="3" type="noConversion"/>
  </si>
  <si>
    <t xml:space="preserve">张智
</t>
    <phoneticPr fontId="3" type="noConversion"/>
  </si>
  <si>
    <t>外国语学院</t>
    <phoneticPr fontId="12" type="noConversion"/>
  </si>
  <si>
    <t>教授工作室/学院陈列馆</t>
    <phoneticPr fontId="23" type="noConversion"/>
  </si>
  <si>
    <t>行政南楼</t>
    <phoneticPr fontId="23" type="noConversion"/>
  </si>
  <si>
    <t>教授工作室/会议室</t>
    <phoneticPr fontId="23"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</si>
  <si>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</si>
  <si>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</si>
  <si>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</si>
  <si>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</si>
  <si>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</si>
  <si>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</si>
  <si>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</si>
  <si>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</si>
  <si>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</si>
  <si>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</si>
  <si>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</si>
  <si>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</si>
  <si>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</si>
  <si>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</si>
  <si>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</si>
  <si>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</si>
  <si>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</si>
  <si>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</si>
  <si>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</si>
  <si>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</si>
  <si>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</si>
  <si>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教授工作室/学院陈列馆</t>
    <phoneticPr fontId="23" type="noConversion"/>
  </si>
  <si>
    <t>外国语学院</t>
    <phoneticPr fontId="12" type="noConversion"/>
  </si>
  <si>
    <t>外国语学院</t>
    <phoneticPr fontId="12" type="noConversion"/>
  </si>
  <si>
    <t>教授工作室/学院陈列馆</t>
    <phoneticPr fontId="23" type="noConversion"/>
  </si>
  <si>
    <t>外国语学院</t>
    <phoneticPr fontId="12" type="noConversion"/>
  </si>
  <si>
    <t>外国语学院</t>
    <phoneticPr fontId="12" type="noConversion"/>
  </si>
  <si>
    <t>教授工作室/学院陈列馆</t>
    <phoneticPr fontId="23" type="noConversion"/>
  </si>
  <si>
    <t>外国语学院</t>
    <phoneticPr fontId="12" type="noConversion"/>
  </si>
  <si>
    <t>外国语学院</t>
    <phoneticPr fontId="12" type="noConversion"/>
  </si>
  <si>
    <t>教授工作室/学院陈列馆</t>
    <phoneticPr fontId="23" type="noConversion"/>
  </si>
  <si>
    <t>行政南楼</t>
    <phoneticPr fontId="23" type="noConversion"/>
  </si>
  <si>
    <t>教授工作室/会议室</t>
    <phoneticPr fontId="23" type="noConversion"/>
  </si>
  <si>
    <t>外国语学院</t>
    <phoneticPr fontId="12" type="noConversion"/>
  </si>
  <si>
    <t>外国语学院</t>
    <phoneticPr fontId="12" type="noConversion"/>
  </si>
  <si>
    <t>教授工作室/学院陈列馆</t>
    <phoneticPr fontId="23"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</si>
  <si>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</si>
  <si>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</si>
  <si>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</si>
  <si>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</si>
  <si>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</si>
  <si>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行政南楼</t>
    <phoneticPr fontId="23" type="noConversion"/>
  </si>
  <si>
    <t>教授工作室/会议室</t>
    <phoneticPr fontId="23" type="noConversion"/>
  </si>
  <si>
    <t>外国语学院</t>
    <phoneticPr fontId="12" type="noConversion"/>
  </si>
  <si>
    <t>外国语学院</t>
    <phoneticPr fontId="12" type="noConversion"/>
  </si>
  <si>
    <t>外国语学院</t>
    <phoneticPr fontId="12" type="noConversion"/>
  </si>
  <si>
    <t>外国语学院</t>
    <phoneticPr fontId="12" type="noConversion"/>
  </si>
  <si>
    <t>行政南楼</t>
    <phoneticPr fontId="23" type="noConversion"/>
  </si>
  <si>
    <t>教授工作室/会议室</t>
    <phoneticPr fontId="23" type="noConversion"/>
  </si>
  <si>
    <t>外国语学院</t>
    <phoneticPr fontId="12" type="noConversion"/>
  </si>
  <si>
    <t>外国语学院</t>
    <phoneticPr fontId="12" type="noConversion"/>
  </si>
  <si>
    <t>外国语学院</t>
    <phoneticPr fontId="12" type="noConversion"/>
  </si>
  <si>
    <t>行政南楼</t>
    <phoneticPr fontId="23" type="noConversion"/>
  </si>
  <si>
    <t>教授工作室/会议室</t>
    <phoneticPr fontId="23" type="noConversion"/>
  </si>
  <si>
    <t>外国语学院</t>
    <phoneticPr fontId="12" type="noConversion"/>
  </si>
  <si>
    <t>外国语学院</t>
    <phoneticPr fontId="12" type="noConversion"/>
  </si>
  <si>
    <t>外国语学院</t>
    <phoneticPr fontId="12" type="noConversion"/>
  </si>
  <si>
    <t>外国语学院</t>
    <phoneticPr fontId="12" type="noConversion"/>
  </si>
  <si>
    <t>外国语学院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</si>
  <si>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</si>
  <si>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</si>
  <si>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</si>
  <si>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</si>
  <si>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</si>
  <si>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</si>
  <si>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</si>
  <si>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</si>
  <si>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</si>
  <si>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</si>
  <si>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</si>
  <si>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</si>
  <si>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</si>
  <si>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</si>
  <si>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</si>
  <si>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</si>
  <si>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</si>
  <si>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</si>
  <si>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</si>
  <si>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</si>
  <si>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</si>
  <si>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</si>
  <si>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</si>
  <si>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</si>
  <si>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</si>
  <si>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</si>
  <si>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</si>
  <si>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</si>
  <si>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</si>
  <si>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历史文化与旅游学院</t>
    <phoneticPr fontId="12" type="noConversion"/>
  </si>
  <si>
    <t>文学院</t>
    <phoneticPr fontId="20" type="noConversion"/>
  </si>
  <si>
    <t>莫其逊</t>
    <phoneticPr fontId="20" type="noConversion"/>
  </si>
  <si>
    <t>文二楼</t>
    <phoneticPr fontId="20" type="noConversion"/>
  </si>
  <si>
    <t>广西优势特色重点学科工作室</t>
    <phoneticPr fontId="20" type="noConversion"/>
  </si>
  <si>
    <t>李乃龙</t>
    <phoneticPr fontId="20" type="noConversion"/>
  </si>
  <si>
    <t>广西桂学研究协同创新中心</t>
    <phoneticPr fontId="20" type="noConversion"/>
  </si>
  <si>
    <t>杜海军</t>
    <phoneticPr fontId="20" type="noConversion"/>
  </si>
  <si>
    <t>文学院</t>
    <phoneticPr fontId="12" type="noConversion"/>
  </si>
  <si>
    <t>文二楼</t>
    <phoneticPr fontId="20" type="noConversion"/>
  </si>
  <si>
    <t>文学院</t>
    <phoneticPr fontId="20" type="noConversion"/>
  </si>
  <si>
    <t>刘惠</t>
    <phoneticPr fontId="20" type="noConversion"/>
  </si>
  <si>
    <t>文学院</t>
    <phoneticPr fontId="12" type="noConversion"/>
  </si>
  <si>
    <t>文二楼</t>
    <phoneticPr fontId="20" type="noConversion"/>
  </si>
  <si>
    <t>广西人文社科重点研究基地（八桂文化与文学）</t>
    <phoneticPr fontId="20" type="noConversion"/>
  </si>
  <si>
    <t>文学院</t>
    <phoneticPr fontId="20" type="noConversion"/>
  </si>
  <si>
    <t>韩晖</t>
    <phoneticPr fontId="20" type="noConversion"/>
  </si>
  <si>
    <t>文学院</t>
    <phoneticPr fontId="12" type="noConversion"/>
  </si>
  <si>
    <t>文二楼</t>
    <phoneticPr fontId="20" type="noConversion"/>
  </si>
  <si>
    <t>文学院</t>
    <phoneticPr fontId="12" type="noConversion"/>
  </si>
  <si>
    <t>文二楼</t>
    <phoneticPr fontId="20" type="noConversion"/>
  </si>
  <si>
    <t>文学院</t>
    <phoneticPr fontId="20" type="noConversion"/>
  </si>
  <si>
    <t>覃德清</t>
    <phoneticPr fontId="20" type="noConversion"/>
  </si>
  <si>
    <t>壮学研究所</t>
    <phoneticPr fontId="20" type="noConversion"/>
  </si>
  <si>
    <t>文学院</t>
    <phoneticPr fontId="12" type="noConversion"/>
  </si>
  <si>
    <t>文二楼</t>
    <phoneticPr fontId="20" type="noConversion"/>
  </si>
  <si>
    <t>文学院</t>
    <phoneticPr fontId="12" type="noConversion"/>
  </si>
  <si>
    <t>文二楼</t>
    <phoneticPr fontId="20" type="noConversion"/>
  </si>
  <si>
    <t>文学院</t>
    <phoneticPr fontId="12" type="noConversion"/>
  </si>
  <si>
    <t>行政南楼</t>
    <phoneticPr fontId="20" type="noConversion"/>
  </si>
  <si>
    <t>语文教育学教研室／语文课程与教学论学科组</t>
    <phoneticPr fontId="20" type="noConversion"/>
  </si>
  <si>
    <t>文二楼</t>
    <phoneticPr fontId="20" type="noConversion"/>
  </si>
  <si>
    <t>907-1</t>
    <phoneticPr fontId="20" type="noConversion"/>
  </si>
  <si>
    <t>中国语言文学研究所</t>
    <phoneticPr fontId="20" type="noConversion"/>
  </si>
  <si>
    <t>文学院</t>
    <phoneticPr fontId="12" type="noConversion"/>
  </si>
  <si>
    <t>文二楼</t>
    <phoneticPr fontId="20" type="noConversion"/>
  </si>
  <si>
    <t>907-2</t>
    <phoneticPr fontId="20" type="noConversion"/>
  </si>
  <si>
    <t>文学院</t>
    <phoneticPr fontId="12" type="noConversion"/>
  </si>
  <si>
    <t>行政南楼</t>
    <phoneticPr fontId="20" type="noConversion"/>
  </si>
  <si>
    <t>国家文科（中文）基地班导师工作室</t>
    <phoneticPr fontId="20" type="noConversion"/>
  </si>
  <si>
    <t>文学院</t>
    <phoneticPr fontId="12" type="noConversion"/>
  </si>
  <si>
    <t>行政南楼</t>
    <phoneticPr fontId="20" type="noConversion"/>
  </si>
  <si>
    <t>国家文科（中文）基地班导师工作室</t>
    <phoneticPr fontId="20" type="noConversion"/>
  </si>
  <si>
    <t>文学院</t>
    <phoneticPr fontId="20" type="noConversion"/>
  </si>
  <si>
    <t>张利群</t>
    <phoneticPr fontId="20" type="noConversion"/>
  </si>
  <si>
    <t>文艺学教研室／文艺学学科组</t>
    <phoneticPr fontId="20" type="noConversion"/>
  </si>
  <si>
    <t>廖国伟</t>
    <phoneticPr fontId="20" type="noConversion"/>
  </si>
  <si>
    <t>崔金涛</t>
    <phoneticPr fontId="20" type="noConversion"/>
  </si>
  <si>
    <t>汉语言文字学教研室／汉语言文字学学科组</t>
    <phoneticPr fontId="20" type="noConversion"/>
  </si>
  <si>
    <t>樊中元</t>
    <phoneticPr fontId="20" type="noConversion"/>
  </si>
  <si>
    <t>韩明</t>
    <phoneticPr fontId="20" type="noConversion"/>
  </si>
  <si>
    <t>语言学及应用语言学教研室／语言学及应用语言学学科组</t>
    <phoneticPr fontId="20" type="noConversion"/>
  </si>
  <si>
    <t>骆明弟</t>
    <phoneticPr fontId="20" type="noConversion"/>
  </si>
  <si>
    <t>高蔚</t>
    <phoneticPr fontId="20" type="noConversion"/>
  </si>
  <si>
    <t>中国现当代文学教研室／中国现当代文学学科组</t>
    <phoneticPr fontId="20" type="noConversion"/>
  </si>
  <si>
    <t>丁来先</t>
    <phoneticPr fontId="20" type="noConversion"/>
  </si>
  <si>
    <t>文学院</t>
    <phoneticPr fontId="12" type="noConversion"/>
  </si>
  <si>
    <t>行政南楼</t>
    <phoneticPr fontId="20" type="noConversion"/>
  </si>
  <si>
    <t>中国古代文学教研室／中国古代文学学科组</t>
    <phoneticPr fontId="20" type="noConversion"/>
  </si>
  <si>
    <t>文学院</t>
    <phoneticPr fontId="20" type="noConversion"/>
  </si>
  <si>
    <t>殷祝胜</t>
    <phoneticPr fontId="20" type="noConversion"/>
  </si>
  <si>
    <t>余昱</t>
    <phoneticPr fontId="20" type="noConversion"/>
  </si>
  <si>
    <t>语文教育学教研室／语文课程与教学论学科组</t>
    <phoneticPr fontId="20" type="noConversion"/>
  </si>
  <si>
    <t>蒋永国</t>
    <phoneticPr fontId="20" type="noConversion"/>
  </si>
  <si>
    <t>比较文学与世界文学教研室／比较文学与世界文学学科组</t>
    <phoneticPr fontId="20" type="noConversion"/>
  </si>
  <si>
    <t>犹家仲</t>
    <phoneticPr fontId="20" type="noConversion"/>
  </si>
  <si>
    <t>曾建辉</t>
    <phoneticPr fontId="20" type="noConversion"/>
  </si>
  <si>
    <t>新闻传播学教研室</t>
    <phoneticPr fontId="20" type="noConversion"/>
  </si>
  <si>
    <t>韦世柏</t>
    <phoneticPr fontId="20" type="noConversion"/>
  </si>
  <si>
    <t>张小玲</t>
    <phoneticPr fontId="20" type="noConversion"/>
  </si>
  <si>
    <t>秘书学教研室</t>
    <phoneticPr fontId="20" type="noConversion"/>
  </si>
  <si>
    <t>周斌</t>
    <phoneticPr fontId="20" type="noConversion"/>
  </si>
  <si>
    <t>海力波</t>
    <phoneticPr fontId="20" type="noConversion"/>
  </si>
  <si>
    <t>民间文学与民族文化教研室／民俗学学科组</t>
    <phoneticPr fontId="20" type="noConversion"/>
  </si>
  <si>
    <t>冯智明</t>
    <phoneticPr fontId="20" type="noConversion"/>
  </si>
  <si>
    <t>物理科学与技术学院</t>
    <phoneticPr fontId="12" type="noConversion"/>
  </si>
  <si>
    <t>物理学院办公楼</t>
    <phoneticPr fontId="3" type="noConversion"/>
  </si>
  <si>
    <t>物理学院楼</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</si>
  <si>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</si>
  <si>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</si>
  <si>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</si>
  <si>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</si>
  <si>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</si>
  <si>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</si>
  <si>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</si>
  <si>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</si>
  <si>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</si>
  <si>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</si>
  <si>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</si>
  <si>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</si>
  <si>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</si>
  <si>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</si>
  <si>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</si>
  <si>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物理科学与技术学院</t>
    <phoneticPr fontId="3" type="noConversion"/>
  </si>
  <si>
    <t>龙丽珍</t>
    <phoneticPr fontId="3" type="noConversion"/>
  </si>
  <si>
    <t>王丽光</t>
    <phoneticPr fontId="3" type="noConversion"/>
  </si>
  <si>
    <t>物理学院办公楼</t>
    <phoneticPr fontId="3" type="noConversion"/>
  </si>
  <si>
    <t>物理科学与技术学院</t>
    <phoneticPr fontId="12" type="noConversion"/>
  </si>
  <si>
    <t>教授室</t>
    <phoneticPr fontId="3" type="noConversion"/>
  </si>
  <si>
    <t>物理学院办公楼</t>
    <phoneticPr fontId="3" type="noConversion"/>
  </si>
  <si>
    <t>物理科学与技术学院</t>
    <phoneticPr fontId="12" type="noConversion"/>
  </si>
  <si>
    <t>物理科学与技术学院</t>
    <phoneticPr fontId="3" type="noConversion"/>
  </si>
  <si>
    <t>秦子雄</t>
    <phoneticPr fontId="3" type="noConversion"/>
  </si>
  <si>
    <t>物理学院办公楼</t>
    <phoneticPr fontId="3" type="noConversion"/>
  </si>
  <si>
    <t>物理科学与技术学院</t>
    <phoneticPr fontId="12" type="noConversion"/>
  </si>
  <si>
    <t>物理学院办公楼</t>
    <phoneticPr fontId="3" type="noConversion"/>
  </si>
  <si>
    <t>物理科学与技术学院</t>
    <phoneticPr fontId="3" type="noConversion"/>
  </si>
  <si>
    <t>彭光含</t>
    <phoneticPr fontId="3" type="noConversion"/>
  </si>
  <si>
    <t>物理科学与技术学院</t>
    <phoneticPr fontId="12" type="noConversion"/>
  </si>
  <si>
    <t>物理学院楼</t>
    <phoneticPr fontId="3" type="noConversion"/>
  </si>
  <si>
    <t>物理科学与技术学院</t>
    <phoneticPr fontId="3" type="noConversion"/>
  </si>
  <si>
    <t>白楠</t>
    <phoneticPr fontId="3" type="noConversion"/>
  </si>
  <si>
    <t>物理学院办公楼</t>
    <phoneticPr fontId="3" type="noConversion"/>
  </si>
  <si>
    <t>物理科学与技术学院</t>
    <phoneticPr fontId="12" type="noConversion"/>
  </si>
  <si>
    <t>物理学院办公楼</t>
    <phoneticPr fontId="3" type="noConversion"/>
  </si>
  <si>
    <t>物理科学与技术学院</t>
    <phoneticPr fontId="3" type="noConversion"/>
  </si>
  <si>
    <t>杨勇</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</si>
  <si>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</si>
  <si>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</si>
  <si>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</si>
  <si>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</si>
  <si>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3" type="noConversion"/>
  </si>
  <si>
    <t>房双世</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</si>
  <si>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</si>
  <si>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</si>
  <si>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</si>
  <si>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</si>
  <si>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</si>
  <si>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物理学院办公楼</t>
    <phoneticPr fontId="3" type="noConversion"/>
  </si>
  <si>
    <t>物理科学与技术学院</t>
    <phoneticPr fontId="12" type="noConversion"/>
  </si>
  <si>
    <t>物理科学与技术学院</t>
    <phoneticPr fontId="3" type="noConversion"/>
  </si>
  <si>
    <t>林承键</t>
    <phoneticPr fontId="3" type="noConversion"/>
  </si>
  <si>
    <t>赵明</t>
    <phoneticPr fontId="3" type="noConversion"/>
  </si>
  <si>
    <t>何云</t>
    <phoneticPr fontId="3" type="noConversion"/>
  </si>
  <si>
    <t>凝聚态室</t>
    <phoneticPr fontId="3" type="noConversion"/>
  </si>
  <si>
    <t>凝聚态室</t>
    <phoneticPr fontId="3" type="noConversion"/>
  </si>
  <si>
    <t>物理科学与技术学院</t>
    <phoneticPr fontId="3" type="noConversion"/>
  </si>
  <si>
    <t>刘富池</t>
    <phoneticPr fontId="3" type="noConversion"/>
  </si>
  <si>
    <t>物理科学与技术学院</t>
    <phoneticPr fontId="12" type="noConversion"/>
  </si>
  <si>
    <t>物理实验楼</t>
    <phoneticPr fontId="3" type="noConversion"/>
  </si>
  <si>
    <t>凝聚态室</t>
    <phoneticPr fontId="3" type="noConversion"/>
  </si>
  <si>
    <t>物理科学与技术学院</t>
    <phoneticPr fontId="12" type="noConversion"/>
  </si>
  <si>
    <t>凝聚态室</t>
    <phoneticPr fontId="3" type="noConversion"/>
  </si>
  <si>
    <t>物理科学与技术学院</t>
    <phoneticPr fontId="12" type="noConversion"/>
  </si>
  <si>
    <t>物理实验楼</t>
    <phoneticPr fontId="3" type="noConversion"/>
  </si>
  <si>
    <t>物理科学与技术学院</t>
    <phoneticPr fontId="12" type="noConversion"/>
  </si>
  <si>
    <t>物理科学与技术学院</t>
    <phoneticPr fontId="3" type="noConversion"/>
  </si>
  <si>
    <t>唐妍梅</t>
    <phoneticPr fontId="3" type="noConversion"/>
  </si>
  <si>
    <t>唐慧敏</t>
    <phoneticPr fontId="3" type="noConversion"/>
  </si>
  <si>
    <t>物理学院办公楼</t>
    <phoneticPr fontId="3" type="noConversion"/>
  </si>
  <si>
    <t>朱长明</t>
    <phoneticPr fontId="3" type="noConversion"/>
  </si>
  <si>
    <t>吕凤珍</t>
    <phoneticPr fontId="3" type="noConversion"/>
  </si>
  <si>
    <t>钟仲声</t>
    <phoneticPr fontId="3" type="noConversion"/>
  </si>
  <si>
    <t>莫玉香</t>
    <phoneticPr fontId="3" type="noConversion"/>
  </si>
  <si>
    <t>杨虎</t>
    <phoneticPr fontId="3" type="noConversion"/>
  </si>
  <si>
    <t>李涛</t>
    <phoneticPr fontId="3" type="noConversion"/>
  </si>
  <si>
    <t>张欣蕊</t>
    <phoneticPr fontId="3" type="noConversion"/>
  </si>
  <si>
    <t>陶维俱</t>
    <phoneticPr fontId="3" type="noConversion"/>
  </si>
  <si>
    <t>王咏梅</t>
    <phoneticPr fontId="3" type="noConversion"/>
  </si>
  <si>
    <t>田雪冬</t>
    <phoneticPr fontId="3" type="noConversion"/>
  </si>
  <si>
    <t>物理科学与技术学院</t>
    <phoneticPr fontId="12" type="noConversion"/>
  </si>
  <si>
    <t>物理实验楼</t>
    <phoneticPr fontId="3" type="noConversion"/>
  </si>
  <si>
    <t>测控教研室</t>
    <phoneticPr fontId="3" type="noConversion"/>
  </si>
  <si>
    <t>物理科学与技术学院</t>
    <phoneticPr fontId="12" type="noConversion"/>
  </si>
  <si>
    <t>物理科学与技术学院</t>
    <phoneticPr fontId="12" type="noConversion"/>
  </si>
  <si>
    <t>物理科学与技术学院</t>
    <phoneticPr fontId="12" type="noConversion"/>
  </si>
  <si>
    <t>音乐学院</t>
    <phoneticPr fontId="12" type="noConversion"/>
  </si>
  <si>
    <t>音乐学院</t>
    <phoneticPr fontId="12" type="noConversion"/>
  </si>
  <si>
    <t>雁山</t>
    <phoneticPr fontId="3" type="noConversion"/>
  </si>
  <si>
    <t>音乐楼</t>
    <phoneticPr fontId="3" type="noConversion"/>
  </si>
  <si>
    <t>B209</t>
    <phoneticPr fontId="3" type="noConversion"/>
  </si>
  <si>
    <t>学术厅</t>
    <phoneticPr fontId="3" type="noConversion"/>
  </si>
  <si>
    <t>音乐学院</t>
    <phoneticPr fontId="12" type="noConversion"/>
  </si>
  <si>
    <t>B304</t>
    <phoneticPr fontId="3" type="noConversion"/>
  </si>
  <si>
    <t>东盟歌舞实训服装室</t>
    <phoneticPr fontId="3" type="noConversion"/>
  </si>
  <si>
    <t>雁山</t>
    <phoneticPr fontId="3" type="noConversion"/>
  </si>
  <si>
    <t>音乐楼</t>
    <phoneticPr fontId="3" type="noConversion"/>
  </si>
  <si>
    <t>B304</t>
    <phoneticPr fontId="3" type="noConversion"/>
  </si>
  <si>
    <t>东盟歌舞实训服装室</t>
    <phoneticPr fontId="3" type="noConversion"/>
  </si>
  <si>
    <t>雁山</t>
    <phoneticPr fontId="3" type="noConversion"/>
  </si>
  <si>
    <t>音乐楼</t>
    <phoneticPr fontId="3" type="noConversion"/>
  </si>
  <si>
    <t>B304</t>
    <phoneticPr fontId="3" type="noConversion"/>
  </si>
  <si>
    <t>东盟歌舞实训服装室</t>
    <phoneticPr fontId="3" type="noConversion"/>
  </si>
  <si>
    <t>音乐学院</t>
    <phoneticPr fontId="12" type="noConversion"/>
  </si>
  <si>
    <t>雁山</t>
    <phoneticPr fontId="3" type="noConversion"/>
  </si>
  <si>
    <t>音乐楼</t>
    <phoneticPr fontId="3" type="noConversion"/>
  </si>
  <si>
    <t>B305</t>
    <phoneticPr fontId="3" type="noConversion"/>
  </si>
  <si>
    <t>教学成果展览室</t>
    <phoneticPr fontId="3" type="noConversion"/>
  </si>
  <si>
    <t>音乐学院</t>
    <phoneticPr fontId="12" type="noConversion"/>
  </si>
  <si>
    <t>B304</t>
    <phoneticPr fontId="3" type="noConversion"/>
  </si>
  <si>
    <t>东盟歌舞实训服装室</t>
    <phoneticPr fontId="3" type="noConversion"/>
  </si>
  <si>
    <t>B305</t>
    <phoneticPr fontId="3" type="noConversion"/>
  </si>
  <si>
    <t>教学成果展览室</t>
    <phoneticPr fontId="3" type="noConversion"/>
  </si>
  <si>
    <t>B305</t>
    <phoneticPr fontId="3" type="noConversion"/>
  </si>
  <si>
    <t>教学成果展览室</t>
    <phoneticPr fontId="3" type="noConversion"/>
  </si>
  <si>
    <t>雁山</t>
    <phoneticPr fontId="3" type="noConversion"/>
  </si>
  <si>
    <t>音乐楼</t>
    <phoneticPr fontId="3" type="noConversion"/>
  </si>
  <si>
    <t>B305</t>
    <phoneticPr fontId="3" type="noConversion"/>
  </si>
  <si>
    <t>教学成果展览室</t>
    <phoneticPr fontId="3" type="noConversion"/>
  </si>
  <si>
    <t>音乐学院</t>
    <phoneticPr fontId="12" type="noConversion"/>
  </si>
  <si>
    <t>雁山</t>
    <phoneticPr fontId="3" type="noConversion"/>
  </si>
  <si>
    <t>音乐楼</t>
    <phoneticPr fontId="3" type="noConversion"/>
  </si>
  <si>
    <t>B305</t>
    <phoneticPr fontId="3" type="noConversion"/>
  </si>
  <si>
    <t>教学成果展览室</t>
    <phoneticPr fontId="3" type="noConversion"/>
  </si>
  <si>
    <t>音乐学院</t>
    <phoneticPr fontId="12" type="noConversion"/>
  </si>
  <si>
    <t>B306</t>
    <phoneticPr fontId="3" type="noConversion"/>
  </si>
  <si>
    <t>民族歌舞实训服装室</t>
    <phoneticPr fontId="3" type="noConversion"/>
  </si>
  <si>
    <t>职业技术师范学院</t>
    <phoneticPr fontId="3" type="noConversion"/>
  </si>
  <si>
    <t>唐智勇</t>
    <phoneticPr fontId="3" type="noConversion"/>
  </si>
  <si>
    <t>职师楼</t>
    <phoneticPr fontId="3" type="noConversion"/>
  </si>
  <si>
    <t>电子信息开放实训室</t>
    <phoneticPr fontId="3" type="noConversion"/>
  </si>
  <si>
    <t>廖晶晶</t>
    <phoneticPr fontId="3" type="noConversion"/>
  </si>
  <si>
    <t>黎科</t>
    <phoneticPr fontId="3" type="noConversion"/>
  </si>
  <si>
    <t>职业技术师范学院</t>
    <phoneticPr fontId="12" type="noConversion"/>
  </si>
  <si>
    <t>谢耘</t>
    <phoneticPr fontId="3" type="noConversion"/>
  </si>
  <si>
    <t>综合1教研室</t>
    <phoneticPr fontId="3" type="noConversion"/>
  </si>
  <si>
    <t>职师楼</t>
    <phoneticPr fontId="3" type="noConversion"/>
  </si>
  <si>
    <t>职业技术师范学院</t>
    <phoneticPr fontId="3" type="noConversion"/>
  </si>
  <si>
    <t>罗宁</t>
    <phoneticPr fontId="3" type="noConversion"/>
  </si>
  <si>
    <t>李雅日</t>
    <phoneticPr fontId="3" type="noConversion"/>
  </si>
  <si>
    <t>文秘教研室</t>
    <phoneticPr fontId="3" type="noConversion"/>
  </si>
  <si>
    <t>胡华中</t>
    <phoneticPr fontId="3" type="noConversion"/>
  </si>
  <si>
    <t>胡澎</t>
    <phoneticPr fontId="3" type="noConversion"/>
  </si>
  <si>
    <t>刘志宏</t>
    <phoneticPr fontId="3" type="noConversion"/>
  </si>
  <si>
    <t>陈雪映</t>
    <phoneticPr fontId="3" type="noConversion"/>
  </si>
  <si>
    <t>蔡志刚</t>
    <phoneticPr fontId="3" type="noConversion"/>
  </si>
  <si>
    <t>汪豪</t>
    <phoneticPr fontId="3" type="noConversion"/>
  </si>
  <si>
    <t>职业技术师范学院</t>
    <phoneticPr fontId="12" type="noConversion"/>
  </si>
  <si>
    <t>李咏梅</t>
    <phoneticPr fontId="3" type="noConversion"/>
  </si>
  <si>
    <t>学前与秘书教育教研室</t>
    <phoneticPr fontId="3" type="noConversion"/>
  </si>
  <si>
    <t>羊虹</t>
    <phoneticPr fontId="3" type="noConversion"/>
  </si>
  <si>
    <t>潘盼</t>
    <phoneticPr fontId="3" type="noConversion"/>
  </si>
  <si>
    <t>张建强</t>
    <phoneticPr fontId="3" type="noConversion"/>
  </si>
  <si>
    <t>张兴华</t>
    <phoneticPr fontId="3" type="noConversion"/>
  </si>
  <si>
    <t>龙慧</t>
    <phoneticPr fontId="3" type="noConversion"/>
  </si>
  <si>
    <t>叶婷</t>
    <phoneticPr fontId="3" type="noConversion"/>
  </si>
  <si>
    <t>陶波</t>
    <phoneticPr fontId="3" type="noConversion"/>
  </si>
  <si>
    <t>职业技术教育基础教学部
   职业教师技能实训室
   职业教育研究室</t>
    <phoneticPr fontId="3" type="noConversion"/>
  </si>
  <si>
    <t>鲁鷃咛</t>
    <phoneticPr fontId="3" type="noConversion"/>
  </si>
  <si>
    <t>谭静</t>
    <phoneticPr fontId="3" type="noConversion"/>
  </si>
  <si>
    <t>梁峰</t>
    <phoneticPr fontId="3" type="noConversion"/>
  </si>
  <si>
    <t>连智平</t>
    <phoneticPr fontId="3" type="noConversion"/>
  </si>
  <si>
    <t>黄方慧</t>
    <phoneticPr fontId="3" type="noConversion"/>
  </si>
  <si>
    <r>
      <rPr>
        <sz val="11"/>
        <color indexed="63"/>
        <rFont val="宋体"/>
        <family val="3"/>
        <charset val="134"/>
      </rPr>
      <t>何昭红</t>
    </r>
    <phoneticPr fontId="3" type="noConversion"/>
  </si>
  <si>
    <r>
      <rPr>
        <sz val="11"/>
        <color indexed="63"/>
        <rFont val="宋体"/>
        <family val="3"/>
        <charset val="134"/>
      </rPr>
      <t>张海丰</t>
    </r>
    <phoneticPr fontId="3" type="noConversion"/>
  </si>
  <si>
    <r>
      <rPr>
        <sz val="11"/>
        <color indexed="63"/>
        <rFont val="宋体"/>
        <family val="3"/>
        <charset val="134"/>
      </rPr>
      <t>莫纯政</t>
    </r>
    <phoneticPr fontId="3" type="noConversion"/>
  </si>
  <si>
    <r>
      <rPr>
        <sz val="11"/>
        <color indexed="63"/>
        <rFont val="宋体"/>
        <family val="3"/>
        <charset val="134"/>
      </rPr>
      <t>刘孙芸</t>
    </r>
    <phoneticPr fontId="3" type="noConversion"/>
  </si>
  <si>
    <r>
      <t>2-30</t>
    </r>
    <r>
      <rPr>
        <sz val="11"/>
        <color indexed="8"/>
        <rFont val="宋体"/>
        <family val="3"/>
        <charset val="134"/>
      </rPr>
      <t>3</t>
    </r>
    <phoneticPr fontId="3" type="noConversion"/>
  </si>
  <si>
    <r>
      <t>2-</t>
    </r>
    <r>
      <rPr>
        <sz val="11"/>
        <color indexed="8"/>
        <rFont val="宋体"/>
        <family val="3"/>
        <charset val="134"/>
      </rPr>
      <t>303</t>
    </r>
    <phoneticPr fontId="3" type="noConversion"/>
  </si>
  <si>
    <r>
      <t>2-30</t>
    </r>
    <r>
      <rPr>
        <sz val="11"/>
        <color indexed="8"/>
        <rFont val="宋体"/>
        <family val="3"/>
        <charset val="134"/>
      </rPr>
      <t>4</t>
    </r>
    <phoneticPr fontId="3" type="noConversion"/>
  </si>
  <si>
    <r>
      <t>2-30</t>
    </r>
    <r>
      <rPr>
        <sz val="11"/>
        <color indexed="8"/>
        <rFont val="宋体"/>
        <family val="3"/>
        <charset val="134"/>
      </rPr>
      <t>7</t>
    </r>
    <phoneticPr fontId="3" type="noConversion"/>
  </si>
  <si>
    <r>
      <t>2-30</t>
    </r>
    <r>
      <rPr>
        <sz val="11"/>
        <color indexed="8"/>
        <rFont val="宋体"/>
        <family val="3"/>
        <charset val="134"/>
      </rPr>
      <t>9</t>
    </r>
    <phoneticPr fontId="3" type="noConversion"/>
  </si>
  <si>
    <r>
      <t>2-31</t>
    </r>
    <r>
      <rPr>
        <sz val="11"/>
        <color indexed="8"/>
        <rFont val="宋体"/>
        <family val="3"/>
        <charset val="134"/>
      </rPr>
      <t>1</t>
    </r>
    <phoneticPr fontId="3" type="noConversion"/>
  </si>
  <si>
    <r>
      <rPr>
        <sz val="11"/>
        <rFont val="Calibri"/>
        <family val="2"/>
      </rPr>
      <t>MAS</t>
    </r>
    <r>
      <rPr>
        <sz val="11"/>
        <rFont val="宋体"/>
        <family val="3"/>
        <charset val="134"/>
      </rPr>
      <t>案例室</t>
    </r>
    <phoneticPr fontId="3" type="noConversion"/>
  </si>
  <si>
    <r>
      <rPr>
        <sz val="11"/>
        <rFont val="Calibri"/>
        <family val="2"/>
      </rPr>
      <t>MAS</t>
    </r>
    <r>
      <rPr>
        <sz val="11"/>
        <rFont val="宋体"/>
        <family val="3"/>
        <charset val="134"/>
      </rPr>
      <t>案例室</t>
    </r>
    <phoneticPr fontId="3" type="noConversion"/>
  </si>
  <si>
    <r>
      <rPr>
        <sz val="11"/>
        <rFont val="Calibri"/>
        <family val="2"/>
      </rPr>
      <t>MAS</t>
    </r>
    <r>
      <rPr>
        <sz val="11"/>
        <rFont val="宋体"/>
        <family val="3"/>
        <charset val="134"/>
      </rPr>
      <t>案例室</t>
    </r>
    <phoneticPr fontId="3" type="noConversion"/>
  </si>
  <si>
    <r>
      <rPr>
        <sz val="11"/>
        <rFont val="Calibri"/>
        <family val="2"/>
      </rPr>
      <t>MAS</t>
    </r>
    <r>
      <rPr>
        <sz val="11"/>
        <rFont val="宋体"/>
        <family val="3"/>
        <charset val="134"/>
      </rPr>
      <t>案例室</t>
    </r>
    <phoneticPr fontId="3" type="noConversion"/>
  </si>
  <si>
    <t>梁福沛
(邹华红)</t>
    <phoneticPr fontId="3" type="noConversion"/>
  </si>
  <si>
    <t>使用费（元/月）</t>
    <phoneticPr fontId="3" type="noConversion"/>
  </si>
  <si>
    <t>使用费（元/月）</t>
    <phoneticPr fontId="12" type="noConversion"/>
  </si>
  <si>
    <t>个人总面积（㎡）</t>
    <phoneticPr fontId="12" type="noConversion"/>
  </si>
  <si>
    <t>定额面积</t>
    <phoneticPr fontId="3" type="noConversion"/>
  </si>
  <si>
    <t>现主校区实际面积</t>
    <phoneticPr fontId="3" type="noConversion"/>
  </si>
  <si>
    <t>现其他校区实际面积</t>
    <phoneticPr fontId="3" type="noConversion"/>
  </si>
  <si>
    <t>现实际面积</t>
    <phoneticPr fontId="3" type="noConversion"/>
  </si>
</sst>
</file>

<file path=xl/styles.xml><?xml version="1.0" encoding="utf-8"?>
<styleSheet xmlns="http://schemas.openxmlformats.org/spreadsheetml/2006/main">
  <numFmts count="11">
    <numFmt numFmtId="43" formatCode="_ * #,##0.00_ ;_ * \-#,##0.00_ ;_ * &quot;-&quot;??_ ;_ @_ "/>
    <numFmt numFmtId="176" formatCode="0.0_ "/>
    <numFmt numFmtId="177" formatCode="0;[Red]0"/>
    <numFmt numFmtId="178" formatCode="0.00_ ;[Red]\-0.00\ "/>
    <numFmt numFmtId="179" formatCode="0_ "/>
    <numFmt numFmtId="180" formatCode="#,##0;[Red]#,##0"/>
    <numFmt numFmtId="181" formatCode="#,##0.00;[Red]#,##0.00"/>
    <numFmt numFmtId="182" formatCode="0_ ;[Red]\-0\ "/>
    <numFmt numFmtId="183" formatCode="0_);[Red]\(0\)"/>
    <numFmt numFmtId="184" formatCode="#,##0_ "/>
    <numFmt numFmtId="185" formatCode="yyyy\-mm\-dd;@"/>
  </numFmts>
  <fonts count="33">
    <font>
      <sz val="11"/>
      <color theme="1"/>
      <name val="宋体"/>
      <family val="2"/>
      <charset val="134"/>
      <scheme val="minor"/>
    </font>
    <font>
      <b/>
      <sz val="11"/>
      <name val="宋体"/>
      <family val="3"/>
      <charset val="134"/>
    </font>
    <font>
      <sz val="9"/>
      <name val="宋体"/>
      <family val="2"/>
      <charset val="134"/>
      <scheme val="minor"/>
    </font>
    <font>
      <sz val="9"/>
      <name val="宋体"/>
      <family val="3"/>
      <charset val="134"/>
    </font>
    <font>
      <b/>
      <sz val="11"/>
      <name val="宋体"/>
      <family val="3"/>
      <charset val="134"/>
      <scheme val="major"/>
    </font>
    <font>
      <b/>
      <sz val="9"/>
      <color indexed="81"/>
      <name val="宋体"/>
      <family val="3"/>
      <charset val="134"/>
    </font>
    <font>
      <b/>
      <sz val="9"/>
      <color indexed="81"/>
      <name val="Tahoma"/>
      <family val="2"/>
    </font>
    <font>
      <sz val="9"/>
      <color indexed="81"/>
      <name val="Tahoma"/>
      <family val="2"/>
    </font>
    <font>
      <sz val="9"/>
      <color indexed="81"/>
      <name val="宋体"/>
      <family val="3"/>
      <charset val="134"/>
    </font>
    <font>
      <sz val="11"/>
      <name val="宋体"/>
      <family val="3"/>
      <charset val="134"/>
    </font>
    <font>
      <sz val="11"/>
      <name val="宋体"/>
      <family val="3"/>
      <charset val="134"/>
      <scheme val="minor"/>
    </font>
    <font>
      <b/>
      <sz val="12"/>
      <name val="宋体"/>
      <family val="3"/>
      <charset val="134"/>
    </font>
    <font>
      <sz val="9"/>
      <name val="宋体"/>
      <family val="3"/>
      <charset val="134"/>
    </font>
    <font>
      <sz val="12"/>
      <name val="宋体"/>
      <family val="3"/>
      <charset val="134"/>
    </font>
    <font>
      <sz val="11"/>
      <color theme="1"/>
      <name val="宋体"/>
      <family val="2"/>
      <charset val="134"/>
      <scheme val="minor"/>
    </font>
    <font>
      <sz val="11"/>
      <color rgb="FFFF0000"/>
      <name val="宋体"/>
      <family val="3"/>
      <charset val="134"/>
    </font>
    <font>
      <sz val="11"/>
      <color theme="1"/>
      <name val="宋体"/>
      <family val="3"/>
      <charset val="134"/>
      <scheme val="minor"/>
    </font>
    <font>
      <sz val="12"/>
      <name val="宋体"/>
      <family val="3"/>
      <charset val="134"/>
    </font>
    <font>
      <sz val="11"/>
      <color theme="1"/>
      <name val="宋体"/>
      <family val="3"/>
      <charset val="134"/>
    </font>
    <font>
      <sz val="12"/>
      <name val="宋体"/>
      <family val="3"/>
      <charset val="134"/>
    </font>
    <font>
      <sz val="9"/>
      <name val="宋体"/>
      <family val="3"/>
      <charset val="134"/>
    </font>
    <font>
      <outline/>
      <shadow/>
      <sz val="12"/>
      <name val="宋体"/>
      <family val="3"/>
      <charset val="134"/>
    </font>
    <font>
      <sz val="11"/>
      <color indexed="8"/>
      <name val="Tahoma"/>
      <family val="2"/>
    </font>
    <font>
      <sz val="9"/>
      <name val="宋体"/>
      <family val="3"/>
      <charset val="134"/>
      <scheme val="minor"/>
    </font>
    <font>
      <b/>
      <sz val="11"/>
      <name val="宋体"/>
      <family val="3"/>
      <charset val="134"/>
      <scheme val="minor"/>
    </font>
    <font>
      <sz val="11"/>
      <color indexed="8"/>
      <name val="宋体"/>
      <family val="3"/>
      <charset val="134"/>
      <scheme val="minor"/>
    </font>
    <font>
      <sz val="11"/>
      <color indexed="10"/>
      <name val="宋体"/>
      <family val="3"/>
      <charset val="134"/>
      <scheme val="minor"/>
    </font>
    <font>
      <sz val="11"/>
      <name val="宋体"/>
      <family val="3"/>
      <charset val="134"/>
      <scheme val="major"/>
    </font>
    <font>
      <sz val="11"/>
      <color indexed="8"/>
      <name val="宋体"/>
      <family val="3"/>
      <charset val="134"/>
    </font>
    <font>
      <sz val="11"/>
      <color indexed="63"/>
      <name val="Verdana"/>
      <family val="2"/>
    </font>
    <font>
      <sz val="11"/>
      <color rgb="FF333333"/>
      <name val="宋体"/>
      <family val="3"/>
      <charset val="134"/>
    </font>
    <font>
      <sz val="11"/>
      <color indexed="63"/>
      <name val="宋体"/>
      <family val="3"/>
      <charset val="134"/>
    </font>
    <font>
      <sz val="11"/>
      <name val="Calibri"/>
      <family val="2"/>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8">
    <xf numFmtId="0" fontId="0" fillId="0" borderId="0">
      <alignment vertical="center"/>
    </xf>
    <xf numFmtId="43" fontId="14" fillId="0" borderId="0" applyFont="0" applyFill="0" applyBorder="0" applyAlignment="0" applyProtection="0">
      <alignment vertical="center"/>
    </xf>
    <xf numFmtId="0" fontId="17" fillId="0" borderId="0">
      <alignment vertical="center"/>
    </xf>
    <xf numFmtId="0" fontId="17" fillId="0" borderId="0"/>
    <xf numFmtId="0" fontId="17" fillId="0" borderId="0"/>
    <xf numFmtId="0" fontId="22" fillId="0" borderId="0">
      <alignment vertical="center"/>
    </xf>
    <xf numFmtId="0" fontId="19" fillId="0" borderId="0">
      <alignment vertical="center"/>
    </xf>
    <xf numFmtId="0" fontId="13" fillId="0" borderId="0">
      <alignment vertical="center"/>
    </xf>
  </cellStyleXfs>
  <cellXfs count="350">
    <xf numFmtId="0" fontId="0" fillId="0" borderId="0" xfId="0">
      <alignment vertical="center"/>
    </xf>
    <xf numFmtId="0" fontId="1"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wrapText="1"/>
    </xf>
    <xf numFmtId="176" fontId="10" fillId="0" borderId="1" xfId="0" applyNumberFormat="1" applyFont="1" applyBorder="1" applyAlignment="1">
      <alignment horizontal="center" vertical="center" wrapText="1"/>
    </xf>
    <xf numFmtId="0" fontId="1" fillId="0" borderId="1" xfId="0" applyFont="1" applyBorder="1" applyAlignment="1">
      <alignment vertical="center" wrapText="1"/>
    </xf>
    <xf numFmtId="176" fontId="0" fillId="0" borderId="1" xfId="0" applyNumberFormat="1" applyFont="1" applyBorder="1" applyAlignment="1">
      <alignment horizontal="center" vertical="center" wrapText="1"/>
    </xf>
    <xf numFmtId="0" fontId="0" fillId="0" borderId="0" xfId="0" applyAlignment="1">
      <alignment horizontal="center"/>
    </xf>
    <xf numFmtId="0" fontId="0" fillId="0" borderId="0" xfId="0" applyAlignment="1"/>
    <xf numFmtId="0" fontId="0" fillId="0" borderId="0" xfId="0" applyAlignment="1">
      <alignment vertical="center"/>
    </xf>
    <xf numFmtId="0" fontId="11" fillId="0" borderId="1" xfId="0" applyNumberFormat="1" applyFont="1" applyFill="1" applyBorder="1" applyAlignment="1">
      <alignment horizontal="center" vertical="center" wrapText="1"/>
    </xf>
    <xf numFmtId="179" fontId="9"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1" xfId="0" applyNumberFormat="1" applyFont="1" applyFill="1" applyBorder="1" applyAlignment="1">
      <alignment horizontal="center" vertical="center" wrapText="1"/>
    </xf>
    <xf numFmtId="181" fontId="16" fillId="2"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183"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0" fontId="16" fillId="2" borderId="3" xfId="0" applyFont="1" applyFill="1" applyBorder="1" applyAlignment="1">
      <alignment horizontal="center" vertical="center"/>
    </xf>
    <xf numFmtId="0" fontId="9" fillId="0" borderId="1" xfId="0" applyFont="1" applyBorder="1" applyAlignment="1">
      <alignment horizontal="center" vertical="center" wrapText="1"/>
    </xf>
    <xf numFmtId="0" fontId="18" fillId="0" borderId="1" xfId="0" applyFont="1" applyBorder="1" applyAlignment="1">
      <alignment horizontal="center" vertical="center"/>
    </xf>
    <xf numFmtId="0" fontId="9" fillId="0" borderId="1" xfId="0" applyFont="1" applyBorder="1" applyAlignment="1">
      <alignment horizontal="center" vertical="center"/>
    </xf>
    <xf numFmtId="178" fontId="9"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9" fillId="0" borderId="6" xfId="0" applyFont="1" applyBorder="1" applyAlignment="1">
      <alignment horizontal="center" vertical="center" wrapText="1"/>
    </xf>
    <xf numFmtId="0" fontId="0" fillId="0" borderId="1" xfId="0" applyNumberFormat="1"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1" xfId="0" applyNumberFormat="1" applyFont="1" applyBorder="1" applyAlignment="1">
      <alignment horizontal="center" vertical="center" wrapText="1"/>
    </xf>
    <xf numFmtId="0" fontId="18" fillId="2" borderId="1" xfId="0" applyFont="1" applyFill="1" applyBorder="1" applyAlignment="1">
      <alignment horizontal="center" vertical="center"/>
    </xf>
    <xf numFmtId="178" fontId="18" fillId="2" borderId="1" xfId="0" applyNumberFormat="1" applyFont="1" applyFill="1" applyBorder="1" applyAlignment="1">
      <alignment horizontal="center" vertical="center"/>
    </xf>
    <xf numFmtId="179" fontId="10" fillId="0" borderId="1" xfId="0" applyNumberFormat="1" applyFont="1" applyBorder="1" applyAlignment="1">
      <alignment horizontal="center" vertical="center"/>
    </xf>
    <xf numFmtId="0" fontId="10"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179" fontId="25" fillId="0" borderId="1" xfId="0" applyNumberFormat="1" applyFont="1" applyBorder="1" applyAlignment="1">
      <alignment horizontal="center" vertical="center"/>
    </xf>
    <xf numFmtId="179" fontId="10" fillId="0" borderId="1" xfId="0" applyNumberFormat="1" applyFont="1" applyBorder="1" applyAlignment="1">
      <alignment horizontal="center" vertical="center" wrapText="1"/>
    </xf>
    <xf numFmtId="179" fontId="10"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182" fontId="9" fillId="0" borderId="1" xfId="0" applyNumberFormat="1" applyFont="1" applyBorder="1" applyAlignment="1">
      <alignment horizontal="center" vertical="center"/>
    </xf>
    <xf numFmtId="0" fontId="9" fillId="0" borderId="1" xfId="0" applyFont="1" applyFill="1" applyBorder="1" applyAlignment="1">
      <alignment horizontal="center" vertical="center"/>
    </xf>
    <xf numFmtId="182" fontId="9" fillId="0" borderId="5" xfId="0" applyNumberFormat="1" applyFont="1" applyBorder="1" applyAlignment="1">
      <alignment horizontal="center" vertical="center"/>
    </xf>
    <xf numFmtId="0" fontId="27" fillId="0" borderId="1" xfId="0" applyNumberFormat="1" applyFont="1" applyFill="1" applyBorder="1" applyAlignment="1">
      <alignment horizontal="center" vertical="center" wrapText="1"/>
    </xf>
    <xf numFmtId="0" fontId="9" fillId="0" borderId="1" xfId="4" applyNumberFormat="1" applyFont="1" applyBorder="1" applyAlignment="1">
      <alignment horizontal="center" vertical="center" wrapText="1"/>
    </xf>
    <xf numFmtId="0" fontId="9" fillId="0" borderId="1" xfId="4" applyNumberFormat="1" applyFont="1" applyFill="1" applyBorder="1" applyAlignment="1">
      <alignment horizontal="center" vertical="center" wrapText="1"/>
    </xf>
    <xf numFmtId="0" fontId="31" fillId="0" borderId="1" xfId="3" applyFont="1" applyFill="1" applyBorder="1" applyAlignment="1">
      <alignment horizontal="center" vertical="center" wrapText="1"/>
    </xf>
    <xf numFmtId="0" fontId="28" fillId="0" borderId="1" xfId="0" applyFont="1" applyBorder="1" applyAlignment="1">
      <alignment horizontal="center" vertical="center" wrapText="1"/>
    </xf>
    <xf numFmtId="177" fontId="18" fillId="0" borderId="1" xfId="0" applyNumberFormat="1" applyFont="1" applyFill="1" applyBorder="1" applyAlignment="1">
      <alignment horizontal="center" vertical="center" wrapText="1"/>
    </xf>
    <xf numFmtId="0" fontId="28" fillId="0" borderId="1" xfId="0" applyNumberFormat="1" applyFont="1" applyFill="1" applyBorder="1" applyAlignment="1">
      <alignment horizontal="center" vertical="center" wrapText="1"/>
    </xf>
    <xf numFmtId="179" fontId="0" fillId="0" borderId="1" xfId="0" applyNumberFormat="1" applyFont="1" applyBorder="1" applyAlignment="1">
      <alignment horizontal="center" vertical="center"/>
    </xf>
    <xf numFmtId="0" fontId="9" fillId="0" borderId="3" xfId="0" applyFont="1" applyBorder="1" applyAlignment="1">
      <alignment horizontal="center" vertical="center"/>
    </xf>
    <xf numFmtId="178" fontId="9" fillId="0" borderId="1" xfId="0" applyNumberFormat="1" applyFont="1" applyFill="1" applyBorder="1" applyAlignment="1">
      <alignment horizontal="center" vertical="center"/>
    </xf>
    <xf numFmtId="181" fontId="9" fillId="0" borderId="1" xfId="0" applyNumberFormat="1" applyFont="1" applyFill="1" applyBorder="1" applyAlignment="1">
      <alignment horizontal="center" vertical="center" wrapText="1"/>
    </xf>
    <xf numFmtId="181" fontId="9" fillId="0" borderId="6"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3"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6" applyFont="1" applyFill="1" applyBorder="1" applyAlignment="1">
      <alignment horizontal="center" vertical="center" wrapText="1"/>
    </xf>
    <xf numFmtId="0" fontId="9" fillId="0" borderId="1" xfId="5" applyFont="1" applyFill="1" applyBorder="1" applyAlignment="1">
      <alignment horizontal="center" vertical="center" wrapText="1"/>
    </xf>
    <xf numFmtId="0" fontId="9" fillId="0" borderId="1" xfId="6" applyFont="1" applyBorder="1" applyAlignment="1">
      <alignment horizontal="center" vertical="center" wrapText="1"/>
    </xf>
    <xf numFmtId="0" fontId="16" fillId="0" borderId="1" xfId="6" applyFont="1" applyBorder="1" applyAlignment="1">
      <alignment horizontal="center" vertical="center" wrapText="1"/>
    </xf>
    <xf numFmtId="184" fontId="0" fillId="0" borderId="1" xfId="0" applyNumberFormat="1" applyFont="1" applyBorder="1" applyAlignment="1">
      <alignment horizontal="center" vertical="center"/>
    </xf>
    <xf numFmtId="178" fontId="28" fillId="0" borderId="1" xfId="0" applyNumberFormat="1" applyFont="1" applyBorder="1" applyAlignment="1">
      <alignment horizontal="center" vertical="center"/>
    </xf>
    <xf numFmtId="178" fontId="16" fillId="2" borderId="3" xfId="0" applyNumberFormat="1" applyFont="1" applyFill="1" applyBorder="1" applyAlignment="1">
      <alignment horizontal="center" vertical="center"/>
    </xf>
    <xf numFmtId="178" fontId="0" fillId="0" borderId="3" xfId="0" applyNumberFormat="1" applyFont="1" applyBorder="1" applyAlignment="1">
      <alignment horizontal="center" vertical="center"/>
    </xf>
    <xf numFmtId="178" fontId="9" fillId="0" borderId="3" xfId="0" applyNumberFormat="1" applyFont="1" applyBorder="1" applyAlignment="1">
      <alignment horizontal="center" vertical="center"/>
    </xf>
    <xf numFmtId="178" fontId="9" fillId="0" borderId="5" xfId="0" applyNumberFormat="1" applyFont="1" applyBorder="1" applyAlignment="1">
      <alignment horizontal="center" vertical="center"/>
    </xf>
    <xf numFmtId="178" fontId="10" fillId="0" borderId="1" xfId="0" applyNumberFormat="1" applyFont="1" applyBorder="1" applyAlignment="1">
      <alignment horizontal="center" vertical="center" wrapText="1"/>
    </xf>
    <xf numFmtId="178" fontId="25" fillId="0" borderId="1" xfId="0" applyNumberFormat="1" applyFont="1" applyBorder="1" applyAlignment="1">
      <alignment horizontal="center" vertical="center"/>
    </xf>
    <xf numFmtId="178" fontId="10" fillId="0" borderId="1" xfId="0" applyNumberFormat="1" applyFont="1" applyBorder="1" applyAlignment="1">
      <alignment horizontal="center" vertical="center"/>
    </xf>
    <xf numFmtId="178" fontId="10" fillId="0" borderId="1" xfId="0" applyNumberFormat="1" applyFont="1" applyFill="1" applyBorder="1" applyAlignment="1">
      <alignment horizontal="center" vertical="center" wrapText="1"/>
    </xf>
    <xf numFmtId="178" fontId="18" fillId="2" borderId="3" xfId="0" applyNumberFormat="1" applyFont="1" applyFill="1" applyBorder="1" applyAlignment="1">
      <alignment horizontal="center" vertical="center"/>
    </xf>
    <xf numFmtId="178" fontId="16" fillId="2" borderId="1" xfId="0" applyNumberFormat="1" applyFont="1" applyFill="1" applyBorder="1" applyAlignment="1">
      <alignment horizontal="center" vertical="center"/>
    </xf>
    <xf numFmtId="178" fontId="9" fillId="0" borderId="1" xfId="0" applyNumberFormat="1" applyFont="1" applyBorder="1" applyAlignment="1">
      <alignment horizontal="center" vertical="center"/>
    </xf>
    <xf numFmtId="178" fontId="0" fillId="0" borderId="1" xfId="0" applyNumberFormat="1" applyFont="1" applyBorder="1" applyAlignment="1">
      <alignment horizontal="center" vertical="center"/>
    </xf>
    <xf numFmtId="0" fontId="11" fillId="0" borderId="1" xfId="0" applyNumberFormat="1" applyFont="1" applyFill="1" applyBorder="1" applyAlignment="1">
      <alignment horizontal="center" vertical="center" wrapText="1"/>
    </xf>
    <xf numFmtId="178" fontId="18" fillId="0" borderId="1" xfId="0" applyNumberFormat="1" applyFont="1" applyBorder="1" applyAlignment="1">
      <alignment horizontal="center" vertical="center"/>
    </xf>
    <xf numFmtId="178" fontId="18" fillId="0" borderId="1" xfId="0" applyNumberFormat="1" applyFont="1" applyBorder="1" applyAlignment="1">
      <alignment horizontal="center" vertical="center" wrapText="1"/>
    </xf>
    <xf numFmtId="178" fontId="0" fillId="0" borderId="6" xfId="0" applyNumberFormat="1" applyFont="1" applyBorder="1" applyAlignment="1">
      <alignment horizontal="center" vertical="center"/>
    </xf>
    <xf numFmtId="178" fontId="9" fillId="3" borderId="1" xfId="0" applyNumberFormat="1" applyFont="1" applyFill="1" applyBorder="1" applyAlignment="1">
      <alignment horizontal="center" vertical="center"/>
    </xf>
    <xf numFmtId="0" fontId="9" fillId="0" borderId="3" xfId="0" applyFont="1" applyFill="1" applyBorder="1" applyAlignment="1">
      <alignment horizontal="center" vertical="center" wrapText="1"/>
    </xf>
    <xf numFmtId="0" fontId="18" fillId="0" borderId="1" xfId="0" applyFont="1" applyBorder="1" applyAlignment="1">
      <alignment horizontal="center" vertical="center" wrapText="1"/>
    </xf>
    <xf numFmtId="0" fontId="0"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30" fillId="0" borderId="1" xfId="3" applyFont="1" applyFill="1" applyBorder="1" applyAlignment="1">
      <alignment horizontal="center" vertical="center" wrapText="1"/>
    </xf>
    <xf numFmtId="0" fontId="29" fillId="0" borderId="1" xfId="3"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177" fontId="18" fillId="2" borderId="3" xfId="0" applyNumberFormat="1" applyFont="1" applyFill="1" applyBorder="1" applyAlignment="1">
      <alignment horizontal="center" vertical="center" wrapText="1"/>
    </xf>
    <xf numFmtId="177" fontId="18" fillId="2" borderId="4" xfId="0" applyNumberFormat="1" applyFont="1" applyFill="1" applyBorder="1" applyAlignment="1">
      <alignment horizontal="center" vertical="center" wrapText="1"/>
    </xf>
    <xf numFmtId="0" fontId="9" fillId="0" borderId="1" xfId="4" applyNumberFormat="1" applyFont="1" applyBorder="1" applyAlignment="1">
      <alignment horizontal="center" vertical="center" wrapText="1"/>
    </xf>
    <xf numFmtId="177" fontId="18" fillId="2" borderId="1" xfId="0" applyNumberFormat="1" applyFont="1" applyFill="1" applyBorder="1" applyAlignment="1">
      <alignment horizontal="center" vertical="center" wrapText="1"/>
    </xf>
    <xf numFmtId="0" fontId="18" fillId="0" borderId="1" xfId="2" applyNumberFormat="1" applyFont="1" applyBorder="1" applyAlignment="1">
      <alignment horizontal="center" vertical="center" wrapText="1"/>
    </xf>
    <xf numFmtId="0" fontId="18" fillId="2" borderId="3"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181" fontId="0" fillId="0" borderId="1" xfId="0" applyNumberFormat="1" applyFont="1" applyFill="1" applyBorder="1" applyAlignment="1">
      <alignment horizontal="center" vertical="center" wrapText="1" shrinkToFit="1"/>
    </xf>
    <xf numFmtId="181" fontId="9" fillId="0" borderId="1" xfId="0" applyNumberFormat="1" applyFont="1" applyFill="1" applyBorder="1" applyAlignment="1">
      <alignment horizontal="center" vertical="center" wrapText="1" shrinkToFit="1"/>
    </xf>
    <xf numFmtId="0" fontId="0" fillId="0" borderId="3"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0" fillId="0" borderId="6" xfId="0" applyFont="1" applyBorder="1" applyAlignment="1">
      <alignment horizontal="center" vertical="center" wrapText="1"/>
    </xf>
    <xf numFmtId="0" fontId="9" fillId="3" borderId="1" xfId="0" applyFont="1" applyFill="1" applyBorder="1" applyAlignment="1">
      <alignment horizontal="center" vertical="center" wrapText="1"/>
    </xf>
    <xf numFmtId="0" fontId="9" fillId="0" borderId="1" xfId="2" applyFont="1" applyBorder="1" applyAlignment="1">
      <alignment horizontal="center" vertical="center" wrapText="1"/>
    </xf>
    <xf numFmtId="1" fontId="16" fillId="0" borderId="1" xfId="0" applyNumberFormat="1" applyFont="1" applyBorder="1" applyAlignment="1">
      <alignment horizontal="center" vertical="center" wrapText="1"/>
    </xf>
    <xf numFmtId="0" fontId="18" fillId="0" borderId="2" xfId="0" applyFont="1" applyBorder="1" applyAlignment="1">
      <alignment horizontal="center" vertical="center" wrapText="1"/>
    </xf>
    <xf numFmtId="177" fontId="18" fillId="0" borderId="2" xfId="0"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wrapText="1"/>
    </xf>
    <xf numFmtId="0" fontId="16" fillId="2" borderId="1" xfId="0" applyFont="1" applyFill="1" applyBorder="1" applyAlignment="1">
      <alignment horizontal="center" vertical="center" wrapText="1"/>
    </xf>
    <xf numFmtId="177" fontId="16" fillId="2" borderId="4" xfId="0" applyNumberFormat="1" applyFont="1" applyFill="1" applyBorder="1" applyAlignment="1">
      <alignment horizontal="center" vertical="center" wrapText="1"/>
    </xf>
    <xf numFmtId="0" fontId="18" fillId="2" borderId="5" xfId="0" applyFont="1" applyFill="1" applyBorder="1" applyAlignment="1">
      <alignment horizontal="center" vertical="center" wrapText="1"/>
    </xf>
    <xf numFmtId="181" fontId="18" fillId="2" borderId="1" xfId="0" applyNumberFormat="1" applyFont="1" applyFill="1" applyBorder="1" applyAlignment="1">
      <alignment horizontal="center" vertical="center" wrapText="1"/>
    </xf>
    <xf numFmtId="177" fontId="16"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18" fillId="2" borderId="4"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9" fillId="2" borderId="1" xfId="0" applyFont="1" applyFill="1" applyBorder="1" applyAlignment="1">
      <alignment horizontal="center" vertical="center" wrapText="1"/>
    </xf>
    <xf numFmtId="181" fontId="0" fillId="0" borderId="1" xfId="0" applyNumberFormat="1" applyFont="1" applyFill="1" applyBorder="1" applyAlignment="1">
      <alignment horizontal="center" vertical="center" wrapText="1"/>
    </xf>
    <xf numFmtId="179" fontId="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177" fontId="0" fillId="0" borderId="1" xfId="0" applyNumberFormat="1" applyFont="1" applyFill="1" applyBorder="1" applyAlignment="1">
      <alignment horizontal="center" vertical="center" wrapText="1" shrinkToFit="1"/>
    </xf>
    <xf numFmtId="0" fontId="0" fillId="0" borderId="1" xfId="0" applyFont="1" applyFill="1" applyBorder="1" applyAlignment="1">
      <alignment horizontal="center" vertical="center" wrapText="1" shrinkToFit="1"/>
    </xf>
    <xf numFmtId="0" fontId="9" fillId="0" borderId="1" xfId="0" applyFont="1" applyFill="1" applyBorder="1" applyAlignment="1">
      <alignment horizontal="center" vertical="center" wrapText="1" shrinkToFit="1"/>
    </xf>
    <xf numFmtId="0" fontId="1" fillId="0" borderId="1" xfId="0" applyFont="1" applyFill="1" applyBorder="1" applyAlignment="1">
      <alignment horizontal="center" vertical="center" wrapText="1"/>
    </xf>
    <xf numFmtId="177" fontId="0" fillId="0" borderId="3"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177" fontId="9" fillId="0" borderId="1" xfId="5" applyNumberFormat="1" applyFont="1" applyFill="1" applyBorder="1" applyAlignment="1">
      <alignment horizontal="center" vertical="center" wrapText="1"/>
    </xf>
    <xf numFmtId="0" fontId="9" fillId="0" borderId="1" xfId="5" applyFont="1" applyBorder="1" applyAlignment="1">
      <alignment horizontal="center" vertical="center" wrapText="1"/>
    </xf>
    <xf numFmtId="0" fontId="15" fillId="0" borderId="1" xfId="5" applyFont="1" applyBorder="1" applyAlignment="1">
      <alignment horizontal="center" vertical="center" wrapText="1"/>
    </xf>
    <xf numFmtId="0" fontId="0" fillId="0" borderId="0" xfId="0" applyFont="1" applyAlignment="1">
      <alignment horizontal="center" vertical="center" wrapText="1"/>
    </xf>
    <xf numFmtId="49" fontId="0" fillId="0" borderId="1" xfId="0" applyNumberFormat="1" applyFont="1" applyFill="1" applyBorder="1" applyAlignment="1">
      <alignment horizontal="center" vertical="center" wrapText="1"/>
    </xf>
    <xf numFmtId="1" fontId="9" fillId="0" borderId="1" xfId="5" applyNumberFormat="1" applyFont="1" applyBorder="1" applyAlignment="1">
      <alignment horizontal="center" vertical="center" wrapText="1"/>
    </xf>
    <xf numFmtId="177" fontId="9" fillId="3" borderId="1" xfId="0" applyNumberFormat="1" applyFont="1" applyFill="1" applyBorder="1" applyAlignment="1">
      <alignment horizontal="center" vertical="center" wrapText="1"/>
    </xf>
    <xf numFmtId="0" fontId="9" fillId="3" borderId="1" xfId="0" applyNumberFormat="1" applyFont="1" applyFill="1" applyBorder="1" applyAlignment="1">
      <alignment horizontal="center" vertical="center" wrapText="1"/>
    </xf>
    <xf numFmtId="185" fontId="9" fillId="0" borderId="1" xfId="0" applyNumberFormat="1" applyFont="1" applyFill="1" applyBorder="1" applyAlignment="1">
      <alignment horizontal="center" vertical="center" wrapText="1"/>
    </xf>
    <xf numFmtId="0" fontId="0" fillId="0" borderId="1" xfId="7"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178" fontId="18" fillId="0" borderId="1" xfId="0" applyNumberFormat="1" applyFont="1" applyBorder="1" applyAlignment="1">
      <alignment horizontal="center" vertical="center" wrapText="1"/>
    </xf>
    <xf numFmtId="178" fontId="9" fillId="0" borderId="1" xfId="0" applyNumberFormat="1" applyFont="1" applyBorder="1" applyAlignment="1">
      <alignment horizontal="center" vertical="center"/>
    </xf>
    <xf numFmtId="0" fontId="9" fillId="0" borderId="1" xfId="0" applyFont="1" applyBorder="1" applyAlignment="1">
      <alignment horizontal="center" vertical="center"/>
    </xf>
    <xf numFmtId="178" fontId="9" fillId="0" borderId="1" xfId="0" applyNumberFormat="1" applyFont="1" applyBorder="1" applyAlignment="1">
      <alignment horizontal="center" vertical="center" wrapText="1"/>
    </xf>
    <xf numFmtId="178" fontId="18" fillId="0" borderId="1" xfId="0" applyNumberFormat="1" applyFont="1" applyBorder="1" applyAlignment="1">
      <alignment horizontal="center" vertical="center"/>
    </xf>
    <xf numFmtId="0" fontId="18" fillId="0" borderId="1" xfId="0" applyFont="1" applyBorder="1" applyAlignment="1">
      <alignment horizontal="center" vertical="center"/>
    </xf>
    <xf numFmtId="178" fontId="18"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0" fontId="1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78" fontId="9" fillId="0" borderId="3" xfId="0" applyNumberFormat="1" applyFont="1" applyFill="1" applyBorder="1" applyAlignment="1">
      <alignment horizontal="center" vertical="center" wrapText="1"/>
    </xf>
    <xf numFmtId="178" fontId="9" fillId="0" borderId="5" xfId="0" applyNumberFormat="1" applyFont="1" applyFill="1" applyBorder="1" applyAlignment="1">
      <alignment horizontal="center" vertical="center" wrapText="1"/>
    </xf>
    <xf numFmtId="178" fontId="9" fillId="0" borderId="4" xfId="0" applyNumberFormat="1" applyFont="1" applyFill="1" applyBorder="1" applyAlignment="1">
      <alignment horizontal="center" vertical="center" wrapText="1"/>
    </xf>
    <xf numFmtId="179" fontId="9" fillId="0" borderId="3" xfId="0" applyNumberFormat="1" applyFont="1" applyFill="1" applyBorder="1" applyAlignment="1">
      <alignment horizontal="center" vertical="center" wrapText="1"/>
    </xf>
    <xf numFmtId="179" fontId="9" fillId="0" borderId="5" xfId="0" applyNumberFormat="1" applyFont="1" applyFill="1" applyBorder="1" applyAlignment="1">
      <alignment horizontal="center" vertical="center" wrapText="1"/>
    </xf>
    <xf numFmtId="179" fontId="9" fillId="0" borderId="4" xfId="0" applyNumberFormat="1" applyFont="1" applyFill="1" applyBorder="1" applyAlignment="1">
      <alignment horizontal="center" vertical="center" wrapText="1"/>
    </xf>
    <xf numFmtId="183" fontId="9" fillId="0" borderId="3" xfId="0" applyNumberFormat="1" applyFont="1" applyFill="1" applyBorder="1" applyAlignment="1">
      <alignment horizontal="center" vertical="center" wrapText="1"/>
    </xf>
    <xf numFmtId="183" fontId="9" fillId="0" borderId="5" xfId="0" applyNumberFormat="1" applyFont="1" applyFill="1" applyBorder="1" applyAlignment="1">
      <alignment horizontal="center" vertical="center" wrapText="1"/>
    </xf>
    <xf numFmtId="183" fontId="9" fillId="0" borderId="4" xfId="0" applyNumberFormat="1" applyFont="1" applyFill="1" applyBorder="1" applyAlignment="1">
      <alignment horizontal="center" vertical="center" wrapText="1"/>
    </xf>
    <xf numFmtId="178" fontId="0" fillId="0" borderId="1" xfId="0" applyNumberFormat="1" applyFont="1" applyBorder="1" applyAlignment="1">
      <alignment horizontal="center" vertical="center"/>
    </xf>
    <xf numFmtId="0" fontId="0" fillId="0" borderId="1" xfId="0" applyFont="1" applyBorder="1" applyAlignment="1">
      <alignment horizontal="center" vertical="center"/>
    </xf>
    <xf numFmtId="0" fontId="11" fillId="0" borderId="1" xfId="0" applyNumberFormat="1" applyFont="1" applyFill="1" applyBorder="1" applyAlignment="1">
      <alignment horizontal="center" vertical="center" wrapText="1"/>
    </xf>
    <xf numFmtId="0" fontId="0" fillId="0" borderId="1" xfId="0" applyBorder="1" applyAlignment="1"/>
    <xf numFmtId="178" fontId="9" fillId="0" borderId="3" xfId="1" applyNumberFormat="1" applyFont="1" applyFill="1" applyBorder="1" applyAlignment="1">
      <alignment horizontal="center" vertical="center" wrapText="1"/>
    </xf>
    <xf numFmtId="178" fontId="9" fillId="0" borderId="5" xfId="1" applyNumberFormat="1" applyFont="1" applyFill="1" applyBorder="1" applyAlignment="1">
      <alignment horizontal="center" vertical="center" wrapText="1"/>
    </xf>
    <xf numFmtId="178" fontId="9" fillId="0" borderId="4" xfId="1" applyNumberFormat="1" applyFont="1" applyFill="1" applyBorder="1" applyAlignment="1">
      <alignment horizontal="center" vertical="center" wrapText="1"/>
    </xf>
    <xf numFmtId="179" fontId="9" fillId="0" borderId="3" xfId="1" applyNumberFormat="1" applyFont="1" applyFill="1" applyBorder="1" applyAlignment="1">
      <alignment horizontal="center" vertical="center" wrapText="1"/>
    </xf>
    <xf numFmtId="179" fontId="9" fillId="0" borderId="5" xfId="1" applyNumberFormat="1" applyFont="1" applyFill="1" applyBorder="1" applyAlignment="1">
      <alignment horizontal="center" vertical="center" wrapText="1"/>
    </xf>
    <xf numFmtId="179" fontId="9" fillId="0" borderId="4" xfId="1" applyNumberFormat="1"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178" fontId="18" fillId="0" borderId="3" xfId="0" applyNumberFormat="1" applyFont="1" applyBorder="1" applyAlignment="1">
      <alignment horizontal="center" vertical="center"/>
    </xf>
    <xf numFmtId="178" fontId="18" fillId="0" borderId="4" xfId="0" applyNumberFormat="1"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181" fontId="18" fillId="2" borderId="3" xfId="0" applyNumberFormat="1" applyFont="1" applyFill="1" applyBorder="1" applyAlignment="1">
      <alignment horizontal="center" vertical="center" wrapText="1"/>
    </xf>
    <xf numFmtId="181" fontId="18" fillId="2" borderId="5" xfId="0" applyNumberFormat="1" applyFont="1" applyFill="1" applyBorder="1" applyAlignment="1">
      <alignment horizontal="center" vertical="center" wrapText="1"/>
    </xf>
    <xf numFmtId="181" fontId="18" fillId="2" borderId="4" xfId="0" applyNumberFormat="1" applyFont="1" applyFill="1" applyBorder="1" applyAlignment="1">
      <alignment horizontal="center" vertical="center" wrapText="1"/>
    </xf>
    <xf numFmtId="177" fontId="16" fillId="2" borderId="3" xfId="0" applyNumberFormat="1" applyFont="1" applyFill="1" applyBorder="1" applyAlignment="1">
      <alignment horizontal="center" vertical="center" wrapText="1"/>
    </xf>
    <xf numFmtId="177" fontId="16" fillId="2" borderId="5" xfId="0" applyNumberFormat="1" applyFont="1" applyFill="1" applyBorder="1" applyAlignment="1">
      <alignment horizontal="center" vertical="center" wrapText="1"/>
    </xf>
    <xf numFmtId="177" fontId="16" fillId="2" borderId="4" xfId="0" applyNumberFormat="1" applyFont="1" applyFill="1" applyBorder="1" applyAlignment="1">
      <alignment horizontal="center" vertical="center" wrapText="1"/>
    </xf>
    <xf numFmtId="178" fontId="16" fillId="2" borderId="3" xfId="0" applyNumberFormat="1" applyFont="1" applyFill="1" applyBorder="1" applyAlignment="1">
      <alignment horizontal="center" vertical="center"/>
    </xf>
    <xf numFmtId="178" fontId="16" fillId="2" borderId="5" xfId="0" applyNumberFormat="1" applyFont="1" applyFill="1" applyBorder="1" applyAlignment="1">
      <alignment horizontal="center" vertical="center"/>
    </xf>
    <xf numFmtId="178" fontId="16" fillId="2" borderId="4" xfId="0" applyNumberFormat="1" applyFont="1" applyFill="1" applyBorder="1" applyAlignment="1">
      <alignment horizontal="center" vertical="center"/>
    </xf>
    <xf numFmtId="0" fontId="16" fillId="2" borderId="3"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4" xfId="0" applyFont="1" applyFill="1" applyBorder="1" applyAlignment="1">
      <alignment horizontal="center" vertical="center"/>
    </xf>
    <xf numFmtId="178" fontId="18" fillId="2" borderId="3" xfId="0" applyNumberFormat="1" applyFont="1" applyFill="1" applyBorder="1" applyAlignment="1">
      <alignment horizontal="center" vertical="center"/>
    </xf>
    <xf numFmtId="178" fontId="18" fillId="2" borderId="5" xfId="0" applyNumberFormat="1" applyFont="1" applyFill="1" applyBorder="1" applyAlignment="1">
      <alignment horizontal="center" vertical="center"/>
    </xf>
    <xf numFmtId="178" fontId="18" fillId="2" borderId="4" xfId="0" applyNumberFormat="1" applyFont="1" applyFill="1" applyBorder="1" applyAlignment="1">
      <alignment horizontal="center" vertical="center"/>
    </xf>
    <xf numFmtId="177" fontId="18" fillId="2" borderId="1" xfId="0" applyNumberFormat="1" applyFont="1" applyFill="1" applyBorder="1" applyAlignment="1">
      <alignment horizontal="center" vertical="center" wrapText="1"/>
    </xf>
    <xf numFmtId="177" fontId="16" fillId="2" borderId="1" xfId="0" applyNumberFormat="1" applyFont="1" applyFill="1" applyBorder="1" applyAlignment="1">
      <alignment horizontal="center" vertical="center" wrapText="1"/>
    </xf>
    <xf numFmtId="178"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177" fontId="18" fillId="2" borderId="3" xfId="0" applyNumberFormat="1" applyFont="1" applyFill="1" applyBorder="1" applyAlignment="1">
      <alignment horizontal="center" vertical="center" wrapText="1"/>
    </xf>
    <xf numFmtId="177" fontId="18" fillId="2" borderId="4" xfId="0" applyNumberFormat="1" applyFont="1" applyFill="1" applyBorder="1" applyAlignment="1">
      <alignment horizontal="center" vertical="center" wrapText="1"/>
    </xf>
    <xf numFmtId="177" fontId="18" fillId="2" borderId="5"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181" fontId="16" fillId="2" borderId="4" xfId="0" applyNumberFormat="1" applyFont="1" applyFill="1" applyBorder="1" applyAlignment="1">
      <alignment horizontal="center" vertical="center" wrapText="1"/>
    </xf>
    <xf numFmtId="181" fontId="16" fillId="2" borderId="3" xfId="0" applyNumberFormat="1" applyFont="1" applyFill="1" applyBorder="1" applyAlignment="1">
      <alignment horizontal="center" vertical="center" wrapText="1"/>
    </xf>
    <xf numFmtId="181" fontId="16" fillId="2" borderId="5" xfId="0" applyNumberFormat="1" applyFont="1" applyFill="1" applyBorder="1" applyAlignment="1">
      <alignment horizontal="center" vertical="center" wrapText="1"/>
    </xf>
    <xf numFmtId="0" fontId="18" fillId="2" borderId="5" xfId="0" applyFont="1" applyFill="1" applyBorder="1" applyAlignment="1">
      <alignment horizontal="center" vertical="center" wrapText="1"/>
    </xf>
    <xf numFmtId="0" fontId="16" fillId="2" borderId="1" xfId="0" applyFont="1" applyFill="1" applyBorder="1" applyAlignment="1">
      <alignment horizontal="center" vertical="center" wrapText="1"/>
    </xf>
    <xf numFmtId="178" fontId="18" fillId="2" borderId="3" xfId="0" applyNumberFormat="1" applyFont="1" applyFill="1" applyBorder="1" applyAlignment="1">
      <alignment horizontal="center" vertical="center" wrapText="1"/>
    </xf>
    <xf numFmtId="178" fontId="18" fillId="2" borderId="4" xfId="0" applyNumberFormat="1" applyFont="1" applyFill="1" applyBorder="1" applyAlignment="1">
      <alignment horizontal="center" vertical="center" wrapText="1"/>
    </xf>
    <xf numFmtId="177" fontId="0" fillId="0" borderId="3" xfId="0" applyNumberFormat="1" applyFont="1" applyFill="1" applyBorder="1" applyAlignment="1">
      <alignment horizontal="center" vertical="center" wrapText="1"/>
    </xf>
    <xf numFmtId="177" fontId="0" fillId="0" borderId="4"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178" fontId="0" fillId="0" borderId="3" xfId="0" applyNumberFormat="1" applyFont="1" applyFill="1" applyBorder="1" applyAlignment="1">
      <alignment horizontal="center" vertical="center"/>
    </xf>
    <xf numFmtId="178" fontId="0" fillId="0" borderId="4" xfId="0" applyNumberFormat="1"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177"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177" fontId="0" fillId="0" borderId="5" xfId="0" applyNumberFormat="1" applyFont="1" applyFill="1" applyBorder="1" applyAlignment="1">
      <alignment horizontal="center" vertical="center" wrapText="1"/>
    </xf>
    <xf numFmtId="0" fontId="0" fillId="0" borderId="5" xfId="0" applyFont="1" applyFill="1" applyBorder="1" applyAlignment="1">
      <alignment horizontal="center" vertical="center" wrapText="1"/>
    </xf>
    <xf numFmtId="178" fontId="0" fillId="0" borderId="5" xfId="0" applyNumberFormat="1" applyFont="1" applyFill="1" applyBorder="1" applyAlignment="1">
      <alignment horizontal="center" vertical="center"/>
    </xf>
    <xf numFmtId="0" fontId="0" fillId="0" borderId="5"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wrapText="1"/>
    </xf>
    <xf numFmtId="178" fontId="10" fillId="0" borderId="1" xfId="0" applyNumberFormat="1" applyFont="1" applyFill="1" applyBorder="1" applyAlignment="1">
      <alignment horizontal="center" vertical="center"/>
    </xf>
    <xf numFmtId="179" fontId="10" fillId="0" borderId="1" xfId="0" applyNumberFormat="1" applyFont="1" applyFill="1" applyBorder="1" applyAlignment="1">
      <alignment horizontal="center" vertical="center"/>
    </xf>
    <xf numFmtId="0" fontId="10" fillId="0" borderId="5" xfId="0" applyFont="1" applyBorder="1" applyAlignment="1">
      <alignment horizontal="center" vertical="center" wrapText="1"/>
    </xf>
    <xf numFmtId="178" fontId="10" fillId="0" borderId="1" xfId="0" applyNumberFormat="1" applyFont="1" applyBorder="1" applyAlignment="1">
      <alignment horizontal="center" vertical="center"/>
    </xf>
    <xf numFmtId="178" fontId="25" fillId="0" borderId="1" xfId="0" applyNumberFormat="1" applyFont="1" applyBorder="1" applyAlignment="1">
      <alignment horizontal="center" vertical="center"/>
    </xf>
    <xf numFmtId="179" fontId="25" fillId="0" borderId="1" xfId="0" applyNumberFormat="1" applyFont="1" applyBorder="1" applyAlignment="1">
      <alignment horizontal="center" vertical="center"/>
    </xf>
    <xf numFmtId="179" fontId="10" fillId="0" borderId="1" xfId="0" applyNumberFormat="1" applyFont="1" applyBorder="1" applyAlignment="1">
      <alignment horizontal="center" vertical="center"/>
    </xf>
    <xf numFmtId="178" fontId="10" fillId="0" borderId="1"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178" fontId="10" fillId="0" borderId="3" xfId="0" applyNumberFormat="1" applyFont="1" applyBorder="1" applyAlignment="1">
      <alignment horizontal="center" vertical="center"/>
    </xf>
    <xf numFmtId="178" fontId="10" fillId="0" borderId="4" xfId="0" applyNumberFormat="1" applyFont="1" applyBorder="1" applyAlignment="1">
      <alignment horizontal="center" vertical="center"/>
    </xf>
    <xf numFmtId="179" fontId="10" fillId="0" borderId="3" xfId="0" applyNumberFormat="1" applyFont="1" applyBorder="1" applyAlignment="1">
      <alignment horizontal="center" vertical="center"/>
    </xf>
    <xf numFmtId="179" fontId="10" fillId="0" borderId="4" xfId="0" applyNumberFormat="1" applyFont="1" applyBorder="1" applyAlignment="1">
      <alignment horizontal="center" vertical="center"/>
    </xf>
    <xf numFmtId="178" fontId="10" fillId="0" borderId="5" xfId="0" applyNumberFormat="1" applyFont="1" applyBorder="1" applyAlignment="1">
      <alignment horizontal="center" vertical="center"/>
    </xf>
    <xf numFmtId="179" fontId="10" fillId="0" borderId="5" xfId="0" applyNumberFormat="1" applyFont="1" applyBorder="1" applyAlignment="1">
      <alignment horizontal="center" vertical="center"/>
    </xf>
    <xf numFmtId="177" fontId="10" fillId="0" borderId="3" xfId="0" applyNumberFormat="1" applyFont="1" applyFill="1" applyBorder="1" applyAlignment="1">
      <alignment horizontal="center" vertical="center" wrapText="1"/>
    </xf>
    <xf numFmtId="177" fontId="10" fillId="0" borderId="5" xfId="0" applyNumberFormat="1" applyFont="1" applyFill="1" applyBorder="1" applyAlignment="1">
      <alignment horizontal="center" vertical="center" wrapText="1"/>
    </xf>
    <xf numFmtId="177" fontId="10" fillId="0" borderId="4" xfId="0" applyNumberFormat="1" applyFont="1" applyFill="1" applyBorder="1" applyAlignment="1">
      <alignment horizontal="center" vertical="center" wrapText="1"/>
    </xf>
    <xf numFmtId="178" fontId="10" fillId="0" borderId="1" xfId="0" applyNumberFormat="1" applyFont="1" applyBorder="1" applyAlignment="1">
      <alignment horizontal="center" vertical="center" wrapText="1"/>
    </xf>
    <xf numFmtId="179" fontId="10" fillId="0" borderId="1" xfId="0" applyNumberFormat="1" applyFont="1" applyBorder="1" applyAlignment="1">
      <alignment horizontal="center" vertical="center" wrapText="1"/>
    </xf>
    <xf numFmtId="0" fontId="10" fillId="0" borderId="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24" fillId="0" borderId="3" xfId="0" applyNumberFormat="1" applyFont="1" applyFill="1" applyBorder="1" applyAlignment="1">
      <alignment horizontal="center" vertical="center" wrapText="1"/>
    </xf>
    <xf numFmtId="0" fontId="24" fillId="0" borderId="4" xfId="0" applyNumberFormat="1" applyFont="1" applyFill="1" applyBorder="1" applyAlignment="1">
      <alignment horizontal="center" vertical="center" wrapText="1"/>
    </xf>
    <xf numFmtId="178" fontId="25" fillId="0" borderId="3" xfId="0" applyNumberFormat="1" applyFont="1" applyBorder="1" applyAlignment="1">
      <alignment horizontal="center" vertical="center"/>
    </xf>
    <xf numFmtId="178" fontId="25" fillId="0" borderId="4" xfId="0" applyNumberFormat="1" applyFont="1" applyBorder="1" applyAlignment="1">
      <alignment horizontal="center" vertical="center"/>
    </xf>
    <xf numFmtId="179" fontId="25" fillId="0" borderId="3" xfId="0" applyNumberFormat="1" applyFont="1" applyBorder="1" applyAlignment="1">
      <alignment horizontal="center" vertical="center"/>
    </xf>
    <xf numFmtId="179" fontId="25" fillId="0" borderId="4" xfId="0" applyNumberFormat="1" applyFont="1" applyBorder="1" applyAlignment="1">
      <alignment horizontal="center" vertical="center"/>
    </xf>
    <xf numFmtId="178" fontId="10" fillId="0" borderId="3" xfId="0" applyNumberFormat="1" applyFont="1" applyFill="1" applyBorder="1" applyAlignment="1">
      <alignment horizontal="center" vertical="center"/>
    </xf>
    <xf numFmtId="178" fontId="10" fillId="0" borderId="5" xfId="0" applyNumberFormat="1" applyFont="1" applyFill="1" applyBorder="1" applyAlignment="1">
      <alignment horizontal="center" vertical="center"/>
    </xf>
    <xf numFmtId="178" fontId="10" fillId="0" borderId="4" xfId="0" applyNumberFormat="1" applyFont="1" applyFill="1" applyBorder="1" applyAlignment="1">
      <alignment horizontal="center" vertical="center"/>
    </xf>
    <xf numFmtId="179" fontId="10" fillId="0" borderId="3" xfId="0" applyNumberFormat="1" applyFont="1" applyFill="1" applyBorder="1" applyAlignment="1">
      <alignment horizontal="center" vertical="center"/>
    </xf>
    <xf numFmtId="179" fontId="10" fillId="0" borderId="5" xfId="0" applyNumberFormat="1" applyFont="1" applyFill="1" applyBorder="1" applyAlignment="1">
      <alignment horizontal="center" vertical="center"/>
    </xf>
    <xf numFmtId="179" fontId="10" fillId="0" borderId="4" xfId="0" applyNumberFormat="1" applyFont="1" applyFill="1" applyBorder="1" applyAlignment="1">
      <alignment horizontal="center" vertical="center"/>
    </xf>
    <xf numFmtId="178" fontId="26" fillId="0" borderId="1" xfId="0" applyNumberFormat="1" applyFont="1" applyBorder="1" applyAlignment="1">
      <alignment horizontal="center" vertical="center" wrapText="1"/>
    </xf>
    <xf numFmtId="179" fontId="26" fillId="0" borderId="1" xfId="0" applyNumberFormat="1" applyFont="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3" xfId="0" applyNumberFormat="1" applyFont="1" applyBorder="1" applyAlignment="1">
      <alignment horizontal="center" vertical="center"/>
    </xf>
    <xf numFmtId="178" fontId="9" fillId="0" borderId="5" xfId="0" applyNumberFormat="1" applyFont="1" applyBorder="1" applyAlignment="1">
      <alignment horizontal="center" vertical="center"/>
    </xf>
    <xf numFmtId="178" fontId="9" fillId="0" borderId="4" xfId="0" applyNumberFormat="1" applyFont="1" applyBorder="1" applyAlignment="1">
      <alignment horizontal="center" vertical="center"/>
    </xf>
    <xf numFmtId="182" fontId="9" fillId="0" borderId="3" xfId="0" applyNumberFormat="1" applyFont="1" applyBorder="1" applyAlignment="1">
      <alignment horizontal="center" vertical="center"/>
    </xf>
    <xf numFmtId="182" fontId="9" fillId="0" borderId="5" xfId="0" applyNumberFormat="1" applyFont="1" applyBorder="1" applyAlignment="1">
      <alignment horizontal="center" vertical="center"/>
    </xf>
    <xf numFmtId="182" fontId="9" fillId="0" borderId="4" xfId="0" applyNumberFormat="1" applyFont="1" applyBorder="1" applyAlignment="1">
      <alignment horizontal="center" vertical="center"/>
    </xf>
    <xf numFmtId="178" fontId="9" fillId="0" borderId="3" xfId="0" applyNumberFormat="1" applyFont="1" applyFill="1" applyBorder="1" applyAlignment="1">
      <alignment horizontal="center" vertical="center"/>
    </xf>
    <xf numFmtId="178" fontId="9" fillId="0" borderId="5" xfId="0" applyNumberFormat="1" applyFont="1" applyFill="1" applyBorder="1" applyAlignment="1">
      <alignment horizontal="center" vertical="center"/>
    </xf>
    <xf numFmtId="178" fontId="9" fillId="0" borderId="4" xfId="0" applyNumberFormat="1" applyFont="1" applyFill="1" applyBorder="1" applyAlignment="1">
      <alignment horizontal="center" vertical="center"/>
    </xf>
    <xf numFmtId="182" fontId="9" fillId="0" borderId="3" xfId="0" applyNumberFormat="1" applyFont="1" applyFill="1" applyBorder="1" applyAlignment="1">
      <alignment horizontal="center" vertical="center"/>
    </xf>
    <xf numFmtId="182" fontId="9" fillId="0" borderId="5" xfId="0" applyNumberFormat="1" applyFont="1" applyFill="1" applyBorder="1" applyAlignment="1">
      <alignment horizontal="center" vertical="center"/>
    </xf>
    <xf numFmtId="182" fontId="9" fillId="0" borderId="4" xfId="0" applyNumberFormat="1" applyFont="1" applyFill="1" applyBorder="1" applyAlignment="1">
      <alignment horizontal="center" vertical="center"/>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4" xfId="0" applyFont="1" applyBorder="1" applyAlignment="1">
      <alignment horizontal="center" vertical="center" wrapText="1"/>
    </xf>
    <xf numFmtId="0" fontId="29" fillId="0" borderId="3" xfId="3" applyFont="1" applyFill="1" applyBorder="1" applyAlignment="1">
      <alignment horizontal="center" vertical="center" wrapText="1"/>
    </xf>
    <xf numFmtId="0" fontId="29" fillId="0" borderId="5" xfId="3" applyFont="1" applyFill="1" applyBorder="1" applyAlignment="1">
      <alignment horizontal="center" vertical="center" wrapText="1"/>
    </xf>
    <xf numFmtId="0" fontId="29" fillId="0" borderId="4" xfId="3" applyFont="1" applyFill="1" applyBorder="1" applyAlignment="1">
      <alignment horizontal="center" vertical="center" wrapText="1"/>
    </xf>
    <xf numFmtId="0" fontId="9" fillId="0" borderId="3" xfId="4" applyNumberFormat="1" applyFont="1" applyBorder="1" applyAlignment="1">
      <alignment horizontal="center" vertical="center" wrapText="1"/>
    </xf>
    <xf numFmtId="0" fontId="9" fillId="0" borderId="5" xfId="4" applyNumberFormat="1" applyFont="1" applyBorder="1" applyAlignment="1">
      <alignment horizontal="center" vertical="center" wrapText="1"/>
    </xf>
    <xf numFmtId="0" fontId="9" fillId="0" borderId="4" xfId="4" applyNumberFormat="1" applyFont="1" applyBorder="1" applyAlignment="1">
      <alignment horizontal="center" vertical="center" wrapText="1"/>
    </xf>
    <xf numFmtId="178" fontId="0" fillId="0" borderId="3" xfId="0" applyNumberFormat="1" applyFont="1" applyBorder="1" applyAlignment="1">
      <alignment horizontal="center" vertical="center"/>
    </xf>
    <xf numFmtId="178" fontId="0" fillId="0" borderId="5" xfId="0" applyNumberFormat="1" applyFont="1" applyBorder="1" applyAlignment="1">
      <alignment horizontal="center" vertical="center"/>
    </xf>
    <xf numFmtId="178" fontId="0" fillId="0" borderId="4" xfId="0" applyNumberFormat="1" applyFont="1" applyBorder="1" applyAlignment="1">
      <alignment horizontal="center" vertical="center"/>
    </xf>
    <xf numFmtId="0" fontId="29" fillId="0" borderId="1" xfId="3" applyFont="1" applyFill="1" applyBorder="1" applyAlignment="1">
      <alignment horizontal="center" vertical="center" wrapText="1"/>
    </xf>
    <xf numFmtId="0" fontId="9" fillId="0" borderId="1" xfId="4" applyNumberFormat="1" applyFont="1" applyBorder="1" applyAlignment="1">
      <alignment horizontal="center" vertical="center" wrapText="1"/>
    </xf>
    <xf numFmtId="0" fontId="30" fillId="0" borderId="1" xfId="3" applyFont="1" applyFill="1" applyBorder="1" applyAlignment="1">
      <alignment horizontal="center" vertical="center" wrapText="1"/>
    </xf>
    <xf numFmtId="179" fontId="0" fillId="0" borderId="3" xfId="0" applyNumberFormat="1" applyFont="1" applyBorder="1" applyAlignment="1">
      <alignment horizontal="center" vertical="center"/>
    </xf>
    <xf numFmtId="179" fontId="0" fillId="0" borderId="4" xfId="0" applyNumberFormat="1" applyFont="1" applyBorder="1" applyAlignment="1">
      <alignment horizontal="center" vertical="center"/>
    </xf>
    <xf numFmtId="0" fontId="28" fillId="0" borderId="3" xfId="0" applyNumberFormat="1" applyFont="1" applyFill="1" applyBorder="1" applyAlignment="1">
      <alignment horizontal="center" vertical="center" wrapText="1"/>
    </xf>
    <xf numFmtId="0" fontId="28" fillId="0" borderId="4" xfId="0" applyNumberFormat="1" applyFont="1" applyFill="1" applyBorder="1" applyAlignment="1">
      <alignment horizontal="center" vertical="center" wrapText="1"/>
    </xf>
    <xf numFmtId="0" fontId="28" fillId="0" borderId="5" xfId="0" applyNumberFormat="1" applyFont="1" applyFill="1" applyBorder="1" applyAlignment="1">
      <alignment horizontal="center" vertical="center" wrapText="1"/>
    </xf>
    <xf numFmtId="179" fontId="0" fillId="0" borderId="5" xfId="0" applyNumberFormat="1" applyFont="1" applyBorder="1" applyAlignment="1">
      <alignment horizontal="center" vertical="center"/>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3"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4" xfId="0" applyNumberFormat="1" applyFont="1" applyFill="1" applyBorder="1" applyAlignment="1">
      <alignment horizontal="center" vertical="center" wrapText="1"/>
    </xf>
    <xf numFmtId="177" fontId="9" fillId="0" borderId="3" xfId="0" applyNumberFormat="1" applyFont="1" applyFill="1" applyBorder="1" applyAlignment="1">
      <alignment horizontal="center" vertical="center" wrapText="1"/>
    </xf>
    <xf numFmtId="177" fontId="9" fillId="0" borderId="4"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3" xfId="5" applyFont="1" applyBorder="1" applyAlignment="1">
      <alignment horizontal="center" vertical="center" wrapText="1"/>
    </xf>
    <xf numFmtId="0" fontId="9" fillId="0" borderId="4" xfId="5" applyFont="1" applyBorder="1" applyAlignment="1">
      <alignment horizontal="center" vertical="center" wrapText="1"/>
    </xf>
    <xf numFmtId="178" fontId="9" fillId="0" borderId="1" xfId="5" applyNumberFormat="1" applyFont="1" applyBorder="1" applyAlignment="1">
      <alignment horizontal="center" vertical="center"/>
    </xf>
    <xf numFmtId="0" fontId="9" fillId="0" borderId="1" xfId="5"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179" fontId="0" fillId="0" borderId="1" xfId="0" applyNumberFormat="1" applyFont="1" applyBorder="1" applyAlignment="1">
      <alignment horizontal="center" vertical="center"/>
    </xf>
    <xf numFmtId="184" fontId="0" fillId="0" borderId="3" xfId="0" applyNumberFormat="1" applyFont="1" applyBorder="1" applyAlignment="1">
      <alignment horizontal="center" vertical="center"/>
    </xf>
    <xf numFmtId="184" fontId="0" fillId="0" borderId="4" xfId="0" applyNumberFormat="1" applyFont="1" applyBorder="1" applyAlignment="1">
      <alignment horizontal="center" vertical="center"/>
    </xf>
    <xf numFmtId="0" fontId="0" fillId="0" borderId="3" xfId="7" applyNumberFormat="1" applyFont="1" applyFill="1" applyBorder="1" applyAlignment="1">
      <alignment horizontal="center" vertical="center" wrapText="1"/>
    </xf>
    <xf numFmtId="0" fontId="0" fillId="0" borderId="5" xfId="7" applyNumberFormat="1" applyFont="1" applyFill="1" applyBorder="1" applyAlignment="1">
      <alignment horizontal="center" vertical="center" wrapText="1"/>
    </xf>
    <xf numFmtId="0" fontId="0" fillId="0" borderId="4" xfId="7" applyNumberFormat="1" applyFont="1" applyFill="1" applyBorder="1" applyAlignment="1">
      <alignment horizontal="center" vertical="center" wrapText="1"/>
    </xf>
    <xf numFmtId="178" fontId="0" fillId="0" borderId="3" xfId="0" applyNumberFormat="1" applyFont="1" applyFill="1" applyBorder="1" applyAlignment="1">
      <alignment horizontal="center" vertical="center" wrapText="1"/>
    </xf>
    <xf numFmtId="178" fontId="0" fillId="0" borderId="5" xfId="0" applyNumberFormat="1" applyFont="1" applyFill="1" applyBorder="1" applyAlignment="1">
      <alignment horizontal="center" vertical="center" wrapText="1"/>
    </xf>
    <xf numFmtId="178" fontId="0" fillId="0" borderId="4" xfId="0" applyNumberFormat="1" applyFont="1" applyFill="1" applyBorder="1" applyAlignment="1">
      <alignment horizontal="center" vertical="center" wrapText="1"/>
    </xf>
    <xf numFmtId="178" fontId="15" fillId="0" borderId="4" xfId="0" applyNumberFormat="1" applyFont="1" applyBorder="1" applyAlignment="1">
      <alignment horizontal="center" vertical="center"/>
    </xf>
    <xf numFmtId="0" fontId="15" fillId="0" borderId="4" xfId="0" applyFont="1" applyBorder="1" applyAlignment="1">
      <alignment horizontal="center" vertical="center"/>
    </xf>
    <xf numFmtId="0" fontId="15" fillId="0" borderId="4" xfId="0" applyFont="1" applyBorder="1" applyAlignment="1">
      <alignment horizontal="center" vertical="center" wrapText="1"/>
    </xf>
  </cellXfs>
  <cellStyles count="8">
    <cellStyle name="常规" xfId="0" builtinId="0"/>
    <cellStyle name="常规 14" xfId="7"/>
    <cellStyle name="常规 2" xfId="5"/>
    <cellStyle name="常规 2 2" xfId="3"/>
    <cellStyle name="常规 2 3" xfId="4"/>
    <cellStyle name="常规 3" xfId="2"/>
    <cellStyle name="常规 4" xfId="6"/>
    <cellStyle name="千位分隔" xfId="1" builtinId="3"/>
  </cellStyles>
  <dxfs count="21">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M24"/>
  <sheetViews>
    <sheetView tabSelected="1" workbookViewId="0">
      <selection activeCell="A24" sqref="A24:XFD24"/>
    </sheetView>
  </sheetViews>
  <sheetFormatPr defaultRowHeight="13.5"/>
  <cols>
    <col min="1" max="1" width="14.5" customWidth="1"/>
  </cols>
  <sheetData>
    <row r="1" spans="1:13" ht="30" customHeight="1">
      <c r="A1" s="147" t="s">
        <v>0</v>
      </c>
      <c r="B1" s="148" t="s">
        <v>1</v>
      </c>
      <c r="C1" s="148"/>
      <c r="D1" s="148"/>
      <c r="E1" s="148"/>
      <c r="F1" s="148"/>
      <c r="G1" s="148"/>
      <c r="H1" s="148"/>
      <c r="I1" s="148"/>
      <c r="J1" s="148"/>
      <c r="K1" s="148"/>
      <c r="L1" s="149" t="s">
        <v>2</v>
      </c>
      <c r="M1" s="150" t="s">
        <v>2914</v>
      </c>
    </row>
    <row r="2" spans="1:13" ht="30" customHeight="1">
      <c r="A2" s="147"/>
      <c r="B2" s="148" t="s">
        <v>3</v>
      </c>
      <c r="C2" s="148"/>
      <c r="D2" s="148"/>
      <c r="E2" s="148"/>
      <c r="F2" s="148" t="s">
        <v>4</v>
      </c>
      <c r="G2" s="148" t="s">
        <v>5</v>
      </c>
      <c r="H2" s="148" t="s">
        <v>6</v>
      </c>
      <c r="I2" s="148" t="s">
        <v>2917</v>
      </c>
      <c r="J2" s="148" t="s">
        <v>2918</v>
      </c>
      <c r="K2" s="148" t="s">
        <v>2919</v>
      </c>
      <c r="L2" s="149"/>
      <c r="M2" s="151"/>
    </row>
    <row r="3" spans="1:13" ht="30" customHeight="1">
      <c r="A3" s="147"/>
      <c r="B3" s="1" t="s">
        <v>7</v>
      </c>
      <c r="C3" s="1" t="s">
        <v>8</v>
      </c>
      <c r="D3" s="1" t="s">
        <v>9</v>
      </c>
      <c r="E3" s="1" t="s">
        <v>10</v>
      </c>
      <c r="F3" s="148"/>
      <c r="G3" s="148"/>
      <c r="H3" s="148"/>
      <c r="I3" s="148"/>
      <c r="J3" s="148"/>
      <c r="K3" s="148"/>
      <c r="L3" s="149"/>
      <c r="M3" s="152"/>
    </row>
    <row r="4" spans="1:13">
      <c r="A4" s="21" t="s">
        <v>1152</v>
      </c>
      <c r="B4" s="3">
        <f>C4+D4</f>
        <v>7</v>
      </c>
      <c r="C4" s="3">
        <v>2</v>
      </c>
      <c r="D4" s="3">
        <v>5</v>
      </c>
      <c r="E4" s="3">
        <v>15</v>
      </c>
      <c r="F4" s="24">
        <f>C4*18+D4*12+E4*9</f>
        <v>231</v>
      </c>
      <c r="G4" s="24">
        <f>(B4+E4)*3</f>
        <v>66</v>
      </c>
      <c r="H4" s="21"/>
      <c r="I4" s="24">
        <f>F4+G4</f>
        <v>297</v>
      </c>
      <c r="J4" s="7">
        <v>230</v>
      </c>
      <c r="K4" s="7">
        <v>98</v>
      </c>
      <c r="L4" s="21">
        <f>I4-J4</f>
        <v>67</v>
      </c>
      <c r="M4" s="3">
        <v>0</v>
      </c>
    </row>
    <row r="5" spans="1:13" ht="27">
      <c r="A5" s="21" t="s">
        <v>1079</v>
      </c>
      <c r="B5" s="3">
        <f>C5+D5</f>
        <v>6</v>
      </c>
      <c r="C5" s="3">
        <v>2</v>
      </c>
      <c r="D5" s="3">
        <v>4</v>
      </c>
      <c r="E5" s="3">
        <v>9</v>
      </c>
      <c r="F5" s="24">
        <f>C5*18+D5*12+E5*9</f>
        <v>165</v>
      </c>
      <c r="G5" s="24">
        <f>(B5+E5)*3</f>
        <v>45</v>
      </c>
      <c r="H5" s="21"/>
      <c r="I5" s="24">
        <f>F5+G5</f>
        <v>210</v>
      </c>
      <c r="J5" s="7">
        <v>160</v>
      </c>
      <c r="K5" s="7">
        <v>35</v>
      </c>
      <c r="L5" s="21">
        <f>I5-J5</f>
        <v>50</v>
      </c>
      <c r="M5" s="3">
        <v>0</v>
      </c>
    </row>
    <row r="6" spans="1:13">
      <c r="A6" s="2" t="s">
        <v>527</v>
      </c>
      <c r="B6" s="3">
        <f>C6+D6</f>
        <v>6</v>
      </c>
      <c r="C6" s="3">
        <v>2</v>
      </c>
      <c r="D6" s="3">
        <v>4</v>
      </c>
      <c r="E6" s="3">
        <v>11</v>
      </c>
      <c r="F6" s="4">
        <f>C6*18+D6*12+E6*9</f>
        <v>183</v>
      </c>
      <c r="G6" s="4">
        <f>(B6+E6)*3</f>
        <v>51</v>
      </c>
      <c r="H6" s="2"/>
      <c r="I6" s="4">
        <f>F6+G6</f>
        <v>234</v>
      </c>
      <c r="J6" s="7">
        <v>132</v>
      </c>
      <c r="K6" s="7">
        <v>55</v>
      </c>
      <c r="L6" s="2">
        <f>I6-J6</f>
        <v>102</v>
      </c>
      <c r="M6" s="3">
        <f>SUMPRODUCT(TEXT(-L6-{0,0.05,0.1,0.2}*I6,"0;\0")*{0,10,10,30})</f>
        <v>0</v>
      </c>
    </row>
    <row r="7" spans="1:13" ht="27">
      <c r="A7" s="2" t="s">
        <v>81</v>
      </c>
      <c r="B7" s="3">
        <f>C7+D7</f>
        <v>6</v>
      </c>
      <c r="C7" s="3">
        <v>2</v>
      </c>
      <c r="D7" s="3">
        <v>4</v>
      </c>
      <c r="E7" s="45">
        <v>15</v>
      </c>
      <c r="F7" s="4">
        <f>C7*18+D7*12+E7*9</f>
        <v>219</v>
      </c>
      <c r="G7" s="4">
        <f>(B7+E7)*3</f>
        <v>63</v>
      </c>
      <c r="H7" s="2"/>
      <c r="I7" s="4">
        <f>F7+G7</f>
        <v>282</v>
      </c>
      <c r="J7" s="7">
        <v>200</v>
      </c>
      <c r="K7" s="7">
        <v>70</v>
      </c>
      <c r="L7" s="2">
        <f>I7-J7</f>
        <v>82</v>
      </c>
      <c r="M7" s="3">
        <v>0</v>
      </c>
    </row>
    <row r="8" spans="1:13">
      <c r="A8" s="2" t="s">
        <v>483</v>
      </c>
      <c r="B8" s="3">
        <f>C8+D8</f>
        <v>6</v>
      </c>
      <c r="C8" s="3">
        <v>2</v>
      </c>
      <c r="D8" s="3">
        <v>4</v>
      </c>
      <c r="E8" s="3">
        <v>15</v>
      </c>
      <c r="F8" s="4">
        <f>C8*18+D8*12+E8*9</f>
        <v>219</v>
      </c>
      <c r="G8" s="4">
        <f>(B8+E8)*3</f>
        <v>63</v>
      </c>
      <c r="H8" s="2"/>
      <c r="I8" s="4">
        <f>F8+G8</f>
        <v>282</v>
      </c>
      <c r="J8" s="7">
        <v>232</v>
      </c>
      <c r="K8" s="7">
        <v>228</v>
      </c>
      <c r="L8" s="2">
        <f>I8-J8</f>
        <v>50</v>
      </c>
      <c r="M8" s="3">
        <v>0</v>
      </c>
    </row>
    <row r="9" spans="1:13">
      <c r="A9" s="2" t="s">
        <v>340</v>
      </c>
      <c r="B9" s="3">
        <f t="shared" ref="B9" si="0">C9+D9</f>
        <v>7</v>
      </c>
      <c r="C9" s="3">
        <v>2</v>
      </c>
      <c r="D9" s="3">
        <v>5</v>
      </c>
      <c r="E9" s="3">
        <v>15</v>
      </c>
      <c r="F9" s="4">
        <f t="shared" ref="F9" si="1">C9*18+D9*12+E9*9</f>
        <v>231</v>
      </c>
      <c r="G9" s="4">
        <f t="shared" ref="G9" si="2">(B9+E9)*3</f>
        <v>66</v>
      </c>
      <c r="H9" s="2"/>
      <c r="I9" s="4">
        <f t="shared" ref="I9" si="3">F9+G9</f>
        <v>297</v>
      </c>
      <c r="J9" s="7">
        <v>184</v>
      </c>
      <c r="K9" s="7">
        <v>130</v>
      </c>
      <c r="L9" s="2">
        <f t="shared" ref="L9" si="4">I9-J9</f>
        <v>113</v>
      </c>
      <c r="M9" s="3">
        <f>SUMPRODUCT(TEXT(-L9-{0,0.05,0.1,0.2}*I9,"0;\0")*{0,10,10,30})</f>
        <v>0</v>
      </c>
    </row>
    <row r="10" spans="1:13">
      <c r="A10" s="21" t="s">
        <v>899</v>
      </c>
      <c r="B10" s="3">
        <f t="shared" ref="B10" si="5">C10+D10</f>
        <v>7</v>
      </c>
      <c r="C10" s="3">
        <v>2</v>
      </c>
      <c r="D10" s="3">
        <v>5</v>
      </c>
      <c r="E10" s="3">
        <v>18</v>
      </c>
      <c r="F10" s="24">
        <f t="shared" ref="F10" si="6">C10*18+D10*12+E10*9</f>
        <v>258</v>
      </c>
      <c r="G10" s="24">
        <f t="shared" ref="G10" si="7">(B10+E10)*3</f>
        <v>75</v>
      </c>
      <c r="H10" s="21"/>
      <c r="I10" s="24">
        <f>F10+G10</f>
        <v>333</v>
      </c>
      <c r="J10" s="7">
        <v>233</v>
      </c>
      <c r="K10" s="7">
        <v>69</v>
      </c>
      <c r="L10" s="21">
        <f t="shared" ref="L10" si="8">I10-J10</f>
        <v>100</v>
      </c>
      <c r="M10" s="3">
        <f>SUMPRODUCT(TEXT(-L10-{0,0.05,0.1,0.2}*I10,"0;\0")*{0,10,10,30})</f>
        <v>0</v>
      </c>
    </row>
    <row r="11" spans="1:13">
      <c r="A11" s="2" t="s">
        <v>612</v>
      </c>
      <c r="B11" s="3">
        <f t="shared" ref="B11" si="9">C11+D11</f>
        <v>6</v>
      </c>
      <c r="C11" s="3">
        <v>2</v>
      </c>
      <c r="D11" s="3">
        <v>4</v>
      </c>
      <c r="E11" s="3">
        <v>12</v>
      </c>
      <c r="F11" s="4">
        <f t="shared" ref="F11" si="10">C11*18+D11*12+E11*9</f>
        <v>192</v>
      </c>
      <c r="G11" s="4">
        <f t="shared" ref="G11" si="11">(B11+E11)*3</f>
        <v>54</v>
      </c>
      <c r="H11" s="2"/>
      <c r="I11" s="4">
        <f t="shared" ref="I11" si="12">F11+G11</f>
        <v>246</v>
      </c>
      <c r="J11" s="7">
        <v>174</v>
      </c>
      <c r="K11" s="7">
        <v>0</v>
      </c>
      <c r="L11" s="2">
        <f t="shared" ref="L11" si="13">I11-J11</f>
        <v>72</v>
      </c>
      <c r="M11" s="3">
        <f>SUMPRODUCT(TEXT(-L11-{0,0.05,0.1,0.2}*I11,"0;\0")*{0,10,10,30})</f>
        <v>0</v>
      </c>
    </row>
    <row r="12" spans="1:13">
      <c r="A12" s="21" t="s">
        <v>1215</v>
      </c>
      <c r="B12" s="3">
        <f>C12+D12</f>
        <v>6</v>
      </c>
      <c r="C12" s="3">
        <v>2</v>
      </c>
      <c r="D12" s="3">
        <v>4</v>
      </c>
      <c r="E12" s="3">
        <v>9</v>
      </c>
      <c r="F12" s="24">
        <f>C12*18+D12*12+E12*9</f>
        <v>165</v>
      </c>
      <c r="G12" s="24">
        <f>(B12+E12)*3</f>
        <v>45</v>
      </c>
      <c r="H12" s="21"/>
      <c r="I12" s="24">
        <f>F12+G12</f>
        <v>210</v>
      </c>
      <c r="J12" s="7">
        <v>184</v>
      </c>
      <c r="K12" s="7">
        <v>90</v>
      </c>
      <c r="L12" s="21">
        <f>I12-J12</f>
        <v>26</v>
      </c>
      <c r="M12" s="3">
        <f>SUMPRODUCT(TEXT(-L12-{0,0.05,0.1,0.2}*I12,"0;\0")*{0,10,10,30})</f>
        <v>0</v>
      </c>
    </row>
    <row r="13" spans="1:13">
      <c r="A13" s="21" t="s">
        <v>717</v>
      </c>
      <c r="B13" s="3">
        <f>C13+D13</f>
        <v>6</v>
      </c>
      <c r="C13" s="3">
        <v>2</v>
      </c>
      <c r="D13" s="3">
        <v>4</v>
      </c>
      <c r="E13" s="3">
        <v>14</v>
      </c>
      <c r="F13" s="24">
        <f>C13*18+D13*12+E13*9</f>
        <v>210</v>
      </c>
      <c r="G13" s="24">
        <f>(B13+E13)*3</f>
        <v>60</v>
      </c>
      <c r="H13" s="3"/>
      <c r="I13" s="24">
        <f>F13+G13</f>
        <v>270</v>
      </c>
      <c r="J13" s="7">
        <v>181</v>
      </c>
      <c r="K13" s="7">
        <v>95</v>
      </c>
      <c r="L13" s="21">
        <f>I13-J13</f>
        <v>89</v>
      </c>
      <c r="M13" s="3">
        <f>SUMPRODUCT(TEXT(-L13-{0,0.05,0.1,0.2}*I13,"0;\0")*{0,10,10,30})</f>
        <v>0</v>
      </c>
    </row>
    <row r="14" spans="1:13" ht="27">
      <c r="A14" s="21" t="s">
        <v>1170</v>
      </c>
      <c r="B14" s="3">
        <f t="shared" ref="B14" si="14">C14+D14</f>
        <v>6</v>
      </c>
      <c r="C14" s="3">
        <v>2</v>
      </c>
      <c r="D14" s="3">
        <v>4</v>
      </c>
      <c r="E14" s="3">
        <v>11</v>
      </c>
      <c r="F14" s="24">
        <f t="shared" ref="F14" si="15">C14*18+D14*12+E14*9</f>
        <v>183</v>
      </c>
      <c r="G14" s="24">
        <f t="shared" ref="G14" si="16">(B14+E14)*3</f>
        <v>51</v>
      </c>
      <c r="H14" s="21"/>
      <c r="I14" s="24">
        <f t="shared" ref="I14" si="17">F14+G14</f>
        <v>234</v>
      </c>
      <c r="J14" s="7">
        <v>205</v>
      </c>
      <c r="K14" s="7">
        <v>0</v>
      </c>
      <c r="L14" s="21">
        <f t="shared" ref="L14" si="18">I14-J14</f>
        <v>29</v>
      </c>
      <c r="M14" s="3">
        <f>SUMPRODUCT(TEXT(-L14-{0,0.05,0.1,0.2}*I14,"0;\0")*{0,10,10,30})</f>
        <v>0</v>
      </c>
    </row>
    <row r="15" spans="1:13">
      <c r="A15" s="2" t="s">
        <v>207</v>
      </c>
      <c r="B15" s="3">
        <f t="shared" ref="B15" si="19">C15+D15</f>
        <v>7</v>
      </c>
      <c r="C15" s="3">
        <v>2</v>
      </c>
      <c r="D15" s="3">
        <v>5</v>
      </c>
      <c r="E15" s="3">
        <v>32</v>
      </c>
      <c r="F15" s="4">
        <f t="shared" ref="F15" si="20">C15*18+D15*12+E15*9</f>
        <v>384</v>
      </c>
      <c r="G15" s="4">
        <f t="shared" ref="G15" si="21">(B15+E15)*3</f>
        <v>117</v>
      </c>
      <c r="H15" s="2"/>
      <c r="I15" s="4">
        <f t="shared" ref="I15" si="22">F15+G15</f>
        <v>501</v>
      </c>
      <c r="J15" s="7">
        <v>193</v>
      </c>
      <c r="K15" s="7">
        <v>0</v>
      </c>
      <c r="L15" s="2">
        <f t="shared" ref="L15" si="23">I15-J15</f>
        <v>308</v>
      </c>
      <c r="M15" s="3">
        <f>SUMPRODUCT(TEXT(-L15-{0,0.05,0.1,0.2}*I15,"0;\0")*{0,10,10,30})</f>
        <v>0</v>
      </c>
    </row>
    <row r="16" spans="1:13">
      <c r="A16" s="21" t="s">
        <v>715</v>
      </c>
      <c r="B16" s="3">
        <f t="shared" ref="B16" si="24">C16+D16</f>
        <v>6</v>
      </c>
      <c r="C16" s="3">
        <v>2</v>
      </c>
      <c r="D16" s="3">
        <v>4</v>
      </c>
      <c r="E16" s="3">
        <v>22</v>
      </c>
      <c r="F16" s="24">
        <f t="shared" ref="F16" si="25">C16*18+D16*12+E16*9</f>
        <v>282</v>
      </c>
      <c r="G16" s="24">
        <f t="shared" ref="G16" si="26">(B16+E16)*3</f>
        <v>84</v>
      </c>
      <c r="H16" s="3"/>
      <c r="I16" s="24">
        <f t="shared" ref="I16" si="27">F16+G16</f>
        <v>366</v>
      </c>
      <c r="J16" s="5">
        <v>155</v>
      </c>
      <c r="K16" s="5">
        <v>70</v>
      </c>
      <c r="L16" s="21">
        <f t="shared" ref="L16" si="28">I16-J16</f>
        <v>211</v>
      </c>
      <c r="M16" s="3">
        <f>SUMPRODUCT(TEXT(-L16-{0,0.05,0.1,0.2}*I16,"0;\0")*{0,10,10,30})</f>
        <v>0</v>
      </c>
    </row>
    <row r="17" spans="1:13">
      <c r="A17" s="2" t="s">
        <v>241</v>
      </c>
      <c r="B17" s="3">
        <f>C17+D17</f>
        <v>6</v>
      </c>
      <c r="C17" s="3">
        <v>2</v>
      </c>
      <c r="D17" s="3">
        <v>4</v>
      </c>
      <c r="E17" s="3">
        <v>16</v>
      </c>
      <c r="F17" s="4">
        <f>C17*18+D17*12+E17*9</f>
        <v>228</v>
      </c>
      <c r="G17" s="4">
        <f>(B17+E17)*3</f>
        <v>66</v>
      </c>
      <c r="H17" s="2"/>
      <c r="I17" s="4">
        <f>F17+G17</f>
        <v>294</v>
      </c>
      <c r="J17" s="7">
        <v>168</v>
      </c>
      <c r="K17" s="7">
        <v>70</v>
      </c>
      <c r="L17" s="2">
        <f>I17-J17</f>
        <v>126</v>
      </c>
      <c r="M17" s="3">
        <f>SUMPRODUCT(TEXT(-L17-{0,0.05,0.1,0.2}*I17,"0;\0")*{0,10,10,30})</f>
        <v>0</v>
      </c>
    </row>
    <row r="18" spans="1:13" ht="27">
      <c r="A18" s="2" t="s">
        <v>317</v>
      </c>
      <c r="B18" s="3">
        <f>C18+D18</f>
        <v>7</v>
      </c>
      <c r="C18" s="3">
        <v>2</v>
      </c>
      <c r="D18" s="3">
        <v>5</v>
      </c>
      <c r="E18" s="3">
        <v>22</v>
      </c>
      <c r="F18" s="4">
        <f>C18*18+D18*12+E18*9</f>
        <v>294</v>
      </c>
      <c r="G18" s="4">
        <f>(B18+E18)*3</f>
        <v>87</v>
      </c>
      <c r="H18" s="2"/>
      <c r="I18" s="4">
        <f>F18+G18</f>
        <v>381</v>
      </c>
      <c r="J18" s="7">
        <v>191</v>
      </c>
      <c r="K18" s="7">
        <v>144</v>
      </c>
      <c r="L18" s="2">
        <f>I18-J18</f>
        <v>190</v>
      </c>
      <c r="M18" s="3">
        <f>SUMPRODUCT(TEXT(-L18-{0,0.05,0.1,0.2}*I18,"0;\0")*{0,10,10,30})</f>
        <v>0</v>
      </c>
    </row>
    <row r="19" spans="1:13">
      <c r="A19" s="21" t="s">
        <v>778</v>
      </c>
      <c r="B19" s="3">
        <f>C19+D19</f>
        <v>7</v>
      </c>
      <c r="C19" s="3">
        <v>2</v>
      </c>
      <c r="D19" s="3">
        <v>5</v>
      </c>
      <c r="E19" s="3">
        <v>22</v>
      </c>
      <c r="F19" s="24">
        <f>C19*18+D19*12+E19*9</f>
        <v>294</v>
      </c>
      <c r="G19" s="24">
        <f>(B19+E19)*3</f>
        <v>87</v>
      </c>
      <c r="H19" s="21"/>
      <c r="I19" s="24">
        <f>F19+G19</f>
        <v>381</v>
      </c>
      <c r="J19" s="5">
        <v>240</v>
      </c>
      <c r="K19" s="5">
        <v>70</v>
      </c>
      <c r="L19" s="21">
        <f>I19-J19</f>
        <v>141</v>
      </c>
      <c r="M19" s="3">
        <f>SUMPRODUCT(TEXT(-L19-{0,0.05,0.1,0.2}*I19,"0;\0")*{0,10,10,30})</f>
        <v>0</v>
      </c>
    </row>
    <row r="20" spans="1:13" ht="30" customHeight="1">
      <c r="A20" s="2" t="s">
        <v>78</v>
      </c>
      <c r="B20" s="3">
        <f t="shared" ref="B20" si="29">C20+D20</f>
        <v>6</v>
      </c>
      <c r="C20" s="3">
        <v>2</v>
      </c>
      <c r="D20" s="3">
        <v>4</v>
      </c>
      <c r="E20" s="3">
        <v>20</v>
      </c>
      <c r="F20" s="4">
        <f t="shared" ref="F20" si="30">C20*18+D20*12+E20*9</f>
        <v>264</v>
      </c>
      <c r="G20" s="4">
        <f t="shared" ref="G20" si="31">(B20+E20)*3</f>
        <v>78</v>
      </c>
      <c r="H20" s="2"/>
      <c r="I20" s="4">
        <f t="shared" ref="I20" si="32">F20+G20</f>
        <v>342</v>
      </c>
      <c r="J20" s="5">
        <v>136</v>
      </c>
      <c r="K20" s="5">
        <v>0</v>
      </c>
      <c r="L20" s="2">
        <f t="shared" ref="L20" si="33">I20-J20</f>
        <v>206</v>
      </c>
      <c r="M20" s="3">
        <f>SUMPRODUCT(TEXT(-L20-{0,0.05,0.1,0.2}*I20,"0;\0")*{0,10,10,30})</f>
        <v>0</v>
      </c>
    </row>
    <row r="21" spans="1:13" ht="27">
      <c r="A21" s="21" t="s">
        <v>1288</v>
      </c>
      <c r="B21" s="3">
        <f>C21+D21</f>
        <v>7</v>
      </c>
      <c r="C21" s="3">
        <v>2</v>
      </c>
      <c r="D21" s="3">
        <v>5</v>
      </c>
      <c r="E21" s="3">
        <f>33</f>
        <v>33</v>
      </c>
      <c r="F21" s="24">
        <f>C21*18+D21*12+E21*9</f>
        <v>393</v>
      </c>
      <c r="G21" s="24">
        <f>(B21+E21)*3</f>
        <v>120</v>
      </c>
      <c r="H21" s="21"/>
      <c r="I21" s="24">
        <f>F21+G21</f>
        <v>513</v>
      </c>
      <c r="J21" s="5">
        <v>530</v>
      </c>
      <c r="K21" s="5">
        <v>0</v>
      </c>
      <c r="L21" s="21">
        <f>I21-J21</f>
        <v>-17</v>
      </c>
      <c r="M21" s="3">
        <f>SUMPRODUCT(TEXT(-L21-{0,0.05,0.1,0.2}*I21,"0;\0")*{0,10,10,30})</f>
        <v>0</v>
      </c>
    </row>
    <row r="22" spans="1:13">
      <c r="A22" s="21" t="s">
        <v>632</v>
      </c>
      <c r="B22" s="3">
        <f>C22+D22</f>
        <v>6</v>
      </c>
      <c r="C22" s="3">
        <v>2</v>
      </c>
      <c r="D22" s="3">
        <v>4</v>
      </c>
      <c r="E22" s="3">
        <v>14</v>
      </c>
      <c r="F22" s="24">
        <f>C22*18+D22*12+E22*9</f>
        <v>210</v>
      </c>
      <c r="G22" s="24">
        <f>(B22+E22)*3</f>
        <v>60</v>
      </c>
      <c r="H22" s="21"/>
      <c r="I22" s="24">
        <f>F22+G22</f>
        <v>270</v>
      </c>
      <c r="J22" s="5">
        <v>168.4</v>
      </c>
      <c r="K22" s="5">
        <v>79</v>
      </c>
      <c r="L22" s="21">
        <f>I22-J22</f>
        <v>101.6</v>
      </c>
      <c r="M22" s="3">
        <f>SUMPRODUCT(TEXT(-L22-{0,0.05,0.1,0.2}*I22,"0;\0")*{0,10,10,30})</f>
        <v>0</v>
      </c>
    </row>
    <row r="23" spans="1:13" ht="27">
      <c r="A23" s="2" t="s">
        <v>153</v>
      </c>
      <c r="B23" s="3">
        <f>C23+D23</f>
        <v>7</v>
      </c>
      <c r="C23" s="3">
        <v>2</v>
      </c>
      <c r="D23" s="3">
        <v>5</v>
      </c>
      <c r="E23" s="3">
        <v>22</v>
      </c>
      <c r="F23" s="4">
        <f>C23*18+D23*12+E23*9</f>
        <v>294</v>
      </c>
      <c r="G23" s="4">
        <f>(B23+E23)*3</f>
        <v>87</v>
      </c>
      <c r="H23" s="2"/>
      <c r="I23" s="4">
        <f>F23+G23</f>
        <v>381</v>
      </c>
      <c r="J23" s="5">
        <v>248</v>
      </c>
      <c r="K23" s="5">
        <v>58</v>
      </c>
      <c r="L23" s="2">
        <f>I23-J23</f>
        <v>133</v>
      </c>
      <c r="M23" s="3">
        <f>SUMPRODUCT(TEXT(-L23-{0,0.05,0.1,0.2}*I23,"0;\0")*{0,10,10,30})</f>
        <v>0</v>
      </c>
    </row>
    <row r="24" spans="1:13">
      <c r="A24" s="146" t="s">
        <v>525</v>
      </c>
      <c r="B24" s="3">
        <v>1</v>
      </c>
      <c r="C24" s="3">
        <v>0</v>
      </c>
      <c r="D24" s="3">
        <v>1</v>
      </c>
      <c r="E24" s="3">
        <v>7</v>
      </c>
      <c r="F24" s="4">
        <f>C24*18+D24*12+E24*9</f>
        <v>75</v>
      </c>
      <c r="G24" s="4">
        <f>(B24+E24)*3</f>
        <v>24</v>
      </c>
      <c r="H24" s="19"/>
      <c r="I24" s="4">
        <f>F24+G24</f>
        <v>99</v>
      </c>
      <c r="J24" s="5">
        <v>51.45</v>
      </c>
      <c r="K24" s="5">
        <v>0</v>
      </c>
      <c r="L24" s="2">
        <f>I24-J24</f>
        <v>47.55</v>
      </c>
      <c r="M24" s="3">
        <f>SUMPRODUCT(TEXT(-L24-{0,0.05,0.1,0.2}*I24,"0;\0")*{0,10,10,30})</f>
        <v>0</v>
      </c>
    </row>
  </sheetData>
  <mergeCells count="11">
    <mergeCell ref="A1:A3"/>
    <mergeCell ref="B1:K1"/>
    <mergeCell ref="L1:L3"/>
    <mergeCell ref="M1:M3"/>
    <mergeCell ref="B2:E2"/>
    <mergeCell ref="F2:F3"/>
    <mergeCell ref="G2:G3"/>
    <mergeCell ref="H2:H3"/>
    <mergeCell ref="I2:I3"/>
    <mergeCell ref="J2:J3"/>
    <mergeCell ref="K2:K3"/>
  </mergeCells>
  <phoneticPr fontId="2" type="noConversion"/>
  <pageMargins left="0.7" right="0.7" top="0.75" bottom="0.75" header="0.3" footer="0.3"/>
  <pageSetup paperSize="9" orientation="portrait" verticalDpi="200" r:id="rId1"/>
  <legacyDrawing r:id="rId2"/>
</worksheet>
</file>

<file path=xl/worksheets/sheet2.xml><?xml version="1.0" encoding="utf-8"?>
<worksheet xmlns="http://schemas.openxmlformats.org/spreadsheetml/2006/main" xmlns:r="http://schemas.openxmlformats.org/officeDocument/2006/relationships">
  <dimension ref="A1:J24"/>
  <sheetViews>
    <sheetView topLeftCell="A7" workbookViewId="0">
      <selection activeCell="A29" sqref="A29"/>
    </sheetView>
  </sheetViews>
  <sheetFormatPr defaultRowHeight="13.5"/>
  <cols>
    <col min="1" max="1" width="16.375" customWidth="1"/>
  </cols>
  <sheetData>
    <row r="1" spans="1:10" ht="27" customHeight="1">
      <c r="A1" s="147" t="s">
        <v>11</v>
      </c>
      <c r="B1" s="148" t="s">
        <v>12</v>
      </c>
      <c r="C1" s="148"/>
      <c r="D1" s="148"/>
      <c r="E1" s="148"/>
      <c r="F1" s="148"/>
      <c r="G1" s="148"/>
      <c r="H1" s="148"/>
      <c r="I1" s="149" t="s">
        <v>13</v>
      </c>
      <c r="J1" s="150" t="s">
        <v>2914</v>
      </c>
    </row>
    <row r="2" spans="1:10" ht="27" customHeight="1">
      <c r="A2" s="147"/>
      <c r="B2" s="148" t="s">
        <v>14</v>
      </c>
      <c r="C2" s="148" t="s">
        <v>15</v>
      </c>
      <c r="D2" s="148" t="s">
        <v>16</v>
      </c>
      <c r="E2" s="148"/>
      <c r="F2" s="148" t="s">
        <v>17</v>
      </c>
      <c r="G2" s="148" t="s">
        <v>2917</v>
      </c>
      <c r="H2" s="148" t="s">
        <v>2920</v>
      </c>
      <c r="I2" s="149"/>
      <c r="J2" s="151"/>
    </row>
    <row r="3" spans="1:10" ht="27" customHeight="1">
      <c r="A3" s="147"/>
      <c r="B3" s="148"/>
      <c r="C3" s="148"/>
      <c r="D3" s="6" t="s">
        <v>18</v>
      </c>
      <c r="E3" s="6" t="s">
        <v>19</v>
      </c>
      <c r="F3" s="148"/>
      <c r="G3" s="148"/>
      <c r="H3" s="148"/>
      <c r="I3" s="149"/>
      <c r="J3" s="152"/>
    </row>
    <row r="4" spans="1:10">
      <c r="A4" s="21" t="s">
        <v>1169</v>
      </c>
      <c r="B4" s="21">
        <v>50</v>
      </c>
      <c r="C4" s="21">
        <v>60</v>
      </c>
      <c r="D4" s="3">
        <v>2547</v>
      </c>
      <c r="E4" s="24">
        <f>LOOKUP(D4,{0,1001,1301,1601,1901,2201,2501,2801,3101,3401,3701,4001,4301,4601,4901,5201},{100,110,120,130,140,150,160,170,180,190,200,210,220,230,240,250})</f>
        <v>160</v>
      </c>
      <c r="F4" s="21">
        <f>LOOKUP(D4,{0,1001,1301,1601,1901,2201,2501,2801,3101,3401,3701,4001,4301,4601,4901,5201},{30,35,40,45,50,55,60,65,70,75,80,85,90,95,100,105})</f>
        <v>60</v>
      </c>
      <c r="G4" s="24">
        <f>B4+C4+E4+F4</f>
        <v>330</v>
      </c>
      <c r="H4" s="7">
        <v>230</v>
      </c>
      <c r="I4" s="21">
        <f>G4-H4</f>
        <v>100</v>
      </c>
      <c r="J4" s="3">
        <v>0</v>
      </c>
    </row>
    <row r="5" spans="1:10" ht="27">
      <c r="A5" s="21" t="s">
        <v>1079</v>
      </c>
      <c r="B5" s="21">
        <v>50</v>
      </c>
      <c r="C5" s="28">
        <v>60</v>
      </c>
      <c r="D5" s="3">
        <v>1138</v>
      </c>
      <c r="E5" s="24">
        <f>LOOKUP(D5,{0,1001,1301,1601,1901,2201,2501,2801,3101,3401,3701,4001,4301,4601,4901,5201},{100,110,120,130,140,150,160,170,180,190,200,210,220,230,240,250})</f>
        <v>110</v>
      </c>
      <c r="F5" s="21">
        <f>LOOKUP(D5,{0,1001,1301,1601,1901,2201,2501,2801,3101,3401,3701,4001,4301,4601,4901,5201},{30,35,40,45,50,55,60,65,70,75,80,85,90,95,100,105})</f>
        <v>35</v>
      </c>
      <c r="G5" s="24">
        <f>B5+C5+E5+F5</f>
        <v>255</v>
      </c>
      <c r="H5" s="7">
        <v>228</v>
      </c>
      <c r="I5" s="21">
        <f>G5-H5</f>
        <v>27</v>
      </c>
      <c r="J5" s="3">
        <v>0</v>
      </c>
    </row>
    <row r="6" spans="1:10">
      <c r="A6" s="2" t="s">
        <v>611</v>
      </c>
      <c r="B6" s="2">
        <v>50</v>
      </c>
      <c r="C6" s="2">
        <v>60</v>
      </c>
      <c r="D6" s="3">
        <v>633</v>
      </c>
      <c r="E6" s="4">
        <f>LOOKUP(D6,{0,1001,1301,1601,1901,2201,2501,2801,3101,3401,3701,4001,4301,4601,4901,5201},{100,110,120,130,140,150,160,170,180,190,200,210,220,230,240,250})</f>
        <v>100</v>
      </c>
      <c r="F6" s="2">
        <f>LOOKUP(D6,{0,1001,1301,1601,1901,2201,2501,2801,3101,3401,3701,4001,4301,4601,4901,5201},{30,35,40,45,50,55,60,65,70,75,80,85,90,95,100,105})+50</f>
        <v>80</v>
      </c>
      <c r="G6" s="4">
        <f>B6+C6+E6+F6</f>
        <v>290</v>
      </c>
      <c r="H6" s="7">
        <v>280</v>
      </c>
      <c r="I6" s="2">
        <f>G6-H6</f>
        <v>10</v>
      </c>
      <c r="J6" s="3">
        <f>SUMPRODUCT(TEXT(-I6-{0,0.05,0.1,0.2}*G6,"0;\0")*{0,10,10,30})</f>
        <v>0</v>
      </c>
    </row>
    <row r="7" spans="1:10" ht="27">
      <c r="A7" s="2" t="s">
        <v>81</v>
      </c>
      <c r="B7" s="2">
        <v>50</v>
      </c>
      <c r="C7" s="2">
        <v>60</v>
      </c>
      <c r="D7" s="3">
        <v>2343</v>
      </c>
      <c r="E7" s="4">
        <f>LOOKUP(D7,{0,1001,1301,1601,1901,2201,2501,2801,3101,3401,3701,4001,4301,4601,4901,5201},{100,110,120,130,140,150,160,170,180,190,200,210,220,230,240,250})</f>
        <v>150</v>
      </c>
      <c r="F7" s="2">
        <f>LOOKUP(D7,{0,1001,1301,1601,1901,2201,2501,2801,3101,3401,3701,4001,4301,4601,4901,5201},{30,35,40,45,50,55,60,65,70,75,80,85,90,95,100,105})</f>
        <v>55</v>
      </c>
      <c r="G7" s="4">
        <f>B7+C7+E7+F7</f>
        <v>315</v>
      </c>
      <c r="H7" s="7">
        <v>282</v>
      </c>
      <c r="I7" s="2">
        <f>G7-H7</f>
        <v>33</v>
      </c>
      <c r="J7" s="3">
        <v>0</v>
      </c>
    </row>
    <row r="8" spans="1:10">
      <c r="A8" s="2" t="s">
        <v>524</v>
      </c>
      <c r="B8" s="2">
        <v>50</v>
      </c>
      <c r="C8" s="28">
        <v>60</v>
      </c>
      <c r="D8" s="3">
        <v>2188</v>
      </c>
      <c r="E8" s="4">
        <f>LOOKUP(D8,{0,1001,1301,1601,1901,2201,2501,2801,3101,3401,3701,4001,4301,4601,4901,5201},{100,110,120,130,140,150,160,170,180,190,200,210,220,230,240,250})</f>
        <v>140</v>
      </c>
      <c r="F8" s="2">
        <f>LOOKUP(D8,{0,1001,1301,1601,1901,2201,2501,2801,3101,3401,3701,4001,4301,4601,4901,5201},{30,35,40,45,50,55,60,65,70,75,80,85,90,95,100,105})</f>
        <v>50</v>
      </c>
      <c r="G8" s="4">
        <f>B8+C8+E8+F8</f>
        <v>300</v>
      </c>
      <c r="H8" s="7">
        <v>245</v>
      </c>
      <c r="I8" s="2">
        <f>G8-H8</f>
        <v>55</v>
      </c>
      <c r="J8" s="3">
        <f>SUMPRODUCT(TEXT(-I8-{0,0.05,0.1,0.2}*G8,"0;\0")*{0,10,10,30})</f>
        <v>0</v>
      </c>
    </row>
    <row r="9" spans="1:10">
      <c r="A9" s="2" t="s">
        <v>482</v>
      </c>
      <c r="B9" s="2">
        <v>50</v>
      </c>
      <c r="C9" s="2">
        <v>60</v>
      </c>
      <c r="D9" s="3">
        <v>1362</v>
      </c>
      <c r="E9" s="4">
        <f>LOOKUP(D9,{0,1001,1301,1601,1901,2201,2501,2801,3101,3401,3701,4001,4301,4601,4901,5201},{100,110,120,130,140,150,160,170,180,190,200,210,220,230,240,250})</f>
        <v>120</v>
      </c>
      <c r="F9" s="2">
        <f>LOOKUP(D9,{0,1001,1301,1601,1901,2201,2501,2801,3101,3401,3701,4001,4301,4601,4901,5201},{30,35,40,45,50,55,60,65,70,75,80,85,90,95,100,105})+25+30</f>
        <v>95</v>
      </c>
      <c r="G9" s="4">
        <f t="shared" ref="G9" si="0">B9+C9+E9+F9</f>
        <v>325</v>
      </c>
      <c r="H9" s="7">
        <v>324</v>
      </c>
      <c r="I9" s="2">
        <f t="shared" ref="I9" si="1">G9-H9</f>
        <v>1</v>
      </c>
      <c r="J9" s="3">
        <f>SUMPRODUCT(TEXT(-I9-{0,0.05,0.1,0.2}*G9,"0;\0")*{0,10,10,30})</f>
        <v>0</v>
      </c>
    </row>
    <row r="10" spans="1:10">
      <c r="A10" s="21" t="s">
        <v>1078</v>
      </c>
      <c r="B10" s="21">
        <v>50</v>
      </c>
      <c r="C10" s="21">
        <v>60</v>
      </c>
      <c r="D10" s="3">
        <v>2050</v>
      </c>
      <c r="E10" s="24">
        <f>LOOKUP(D10,{0,1001,1301,1601,1901,2201,2501,2801,3101,3401,3701,4001,4301,4601,4901,5201},{100,110,120,130,140,150,160,170,180,190,200,210,220,230,240,250})</f>
        <v>140</v>
      </c>
      <c r="F10" s="21">
        <f>LOOKUP(D10,{0,1001,1301,1601,1901,2201,2501,2801,3101,3401,3701,4001,4301,4601,4901,5201},{30,35,40,45,50,55,60,65,70,75,80,85,90,95,100,105})+50</f>
        <v>100</v>
      </c>
      <c r="G10" s="24">
        <f t="shared" ref="G10" si="2">B10+C10+E10+F10</f>
        <v>350</v>
      </c>
      <c r="H10" s="7">
        <v>301</v>
      </c>
      <c r="I10" s="21">
        <f t="shared" ref="I10" si="3">G10-H10</f>
        <v>49</v>
      </c>
      <c r="J10" s="3">
        <f>SUMPRODUCT(TEXT(-I10-{0,0.05,0.1,0.2}*G10,"0;\0")*{0,10,10,30})</f>
        <v>0</v>
      </c>
    </row>
    <row r="11" spans="1:10">
      <c r="A11" s="2" t="s">
        <v>612</v>
      </c>
      <c r="B11" s="2">
        <v>50</v>
      </c>
      <c r="C11" s="2">
        <v>60</v>
      </c>
      <c r="D11" s="3">
        <v>1012</v>
      </c>
      <c r="E11" s="4">
        <f>LOOKUP(D11,{0,1001,1301,1601,1901,2201,2501,2801,3101,3401,3701,4001,4301,4601,4901,5201},{100,110,120,130,140,150,160,170,180,190,200,210,220,230,240,250})</f>
        <v>110</v>
      </c>
      <c r="F11" s="2">
        <f>LOOKUP(D11,{0,1001,1301,1601,1901,2201,2501,2801,3101,3401,3701,4001,4301,4601,4901,5201},{30,35,40,45,50,55,60,65,70,75,80,85,90,95,100,105})</f>
        <v>35</v>
      </c>
      <c r="G11" s="4">
        <f t="shared" ref="G11" si="4">B11+C11+E11+F11</f>
        <v>255</v>
      </c>
      <c r="H11" s="7">
        <v>237</v>
      </c>
      <c r="I11" s="2">
        <f t="shared" ref="I11" si="5">G11-H11</f>
        <v>18</v>
      </c>
      <c r="J11" s="3">
        <f>SUMPRODUCT(TEXT(-I11-{0,0.05,0.1,0.2}*G11,"0;\0")*{0,10,10,30})</f>
        <v>0</v>
      </c>
    </row>
    <row r="12" spans="1:10">
      <c r="A12" s="21" t="s">
        <v>1214</v>
      </c>
      <c r="B12" s="21">
        <v>50</v>
      </c>
      <c r="C12" s="21">
        <v>60</v>
      </c>
      <c r="D12" s="3">
        <v>947</v>
      </c>
      <c r="E12" s="24">
        <f>LOOKUP(D12,{0,1001,1301,1601,1901,2201,2501,2801,3101,3401,3701,4001,4301,4601,4901,5201},{100,110,120,130,140,150,160,170,180,190,200,210,220,230,240,250})</f>
        <v>100</v>
      </c>
      <c r="F12" s="21">
        <f>LOOKUP(D12,{0,1001,1301,1601,1901,2201,2501,2801,3101,3401,3701,4001,4301,4601,4901,5201},{30,35,40,45,50,55,60,65,70,75,80,85,90,95,100,105})</f>
        <v>30</v>
      </c>
      <c r="G12" s="24">
        <f>B12+C12+E12+F12</f>
        <v>240</v>
      </c>
      <c r="H12" s="7">
        <v>176</v>
      </c>
      <c r="I12" s="21">
        <f>G12-H12</f>
        <v>64</v>
      </c>
      <c r="J12" s="3">
        <f>SUMPRODUCT(TEXT(-I12-{0,0.05,0.1,0.2}*G12,"0;\0")*{0,10,10,30})</f>
        <v>0</v>
      </c>
    </row>
    <row r="13" spans="1:10">
      <c r="A13" s="21" t="s">
        <v>718</v>
      </c>
      <c r="B13" s="21">
        <v>50</v>
      </c>
      <c r="C13" s="21">
        <v>60</v>
      </c>
      <c r="D13" s="3">
        <v>1436</v>
      </c>
      <c r="E13" s="24">
        <f>LOOKUP(D13,{0,1001,1301,1601,1901,2201,2501,2801,3101,3401,3701,4001,4301,4601,4901,5201},{100,110,120,130,140,150,160,170,180,190,200,210,220,230,240,250})</f>
        <v>120</v>
      </c>
      <c r="F13" s="21">
        <f>LOOKUP(D13,{0,1001,1301,1601,1901,2201,2501,2801,3101,3401,3701,4001,4301,4601,4901,5201},{30,35,40,45,50,55,60,65,70,75,80,85,90,95,100,105})</f>
        <v>40</v>
      </c>
      <c r="G13" s="24">
        <f>B13+C13+E13+F13</f>
        <v>270</v>
      </c>
      <c r="H13" s="7">
        <v>249</v>
      </c>
      <c r="I13" s="21">
        <f>G13-H13</f>
        <v>21</v>
      </c>
      <c r="J13" s="3">
        <f>SUMPRODUCT(TEXT(-I13-{0,0.05,0.1,0.2}*G13,"0;\0")*{0,10,10,30})</f>
        <v>0</v>
      </c>
    </row>
    <row r="14" spans="1:10" ht="27">
      <c r="A14" s="21" t="s">
        <v>1170</v>
      </c>
      <c r="B14" s="21">
        <v>50</v>
      </c>
      <c r="C14" s="21">
        <v>60</v>
      </c>
      <c r="D14" s="3">
        <v>873</v>
      </c>
      <c r="E14" s="24">
        <f>LOOKUP(D14,{0,1001,1301,1601,1901,2201,2501,2801,3101,3401,3701,4001,4301,4601,4901,5201},{100,110,120,130,140,150,160,170,180,190,200,210,220,230,240,250})</f>
        <v>100</v>
      </c>
      <c r="F14" s="21">
        <f>LOOKUP(D14,{0,1001,1301,1601,1901,2201,2501,2801,3101,3401,3701,4001,4301,4601,4901,5201},{30,35,40,45,50,55,60,65,70,75,80,85,90,95,100,105})+25</f>
        <v>55</v>
      </c>
      <c r="G14" s="24">
        <f t="shared" ref="G14" si="6">B14+C14+E14+F14</f>
        <v>265</v>
      </c>
      <c r="H14" s="7">
        <v>253</v>
      </c>
      <c r="I14" s="21">
        <f t="shared" ref="I14" si="7">G14-H14</f>
        <v>12</v>
      </c>
      <c r="J14" s="3">
        <f>SUMPRODUCT(TEXT(-I14-{0,0.05,0.1,0.2}*G14,"0;\0")*{0,10,10,30})</f>
        <v>0</v>
      </c>
    </row>
    <row r="15" spans="1:10">
      <c r="A15" s="2" t="s">
        <v>240</v>
      </c>
      <c r="B15" s="2">
        <v>50</v>
      </c>
      <c r="C15" s="2">
        <v>60</v>
      </c>
      <c r="D15" s="3">
        <v>1257</v>
      </c>
      <c r="E15" s="4">
        <f>LOOKUP(D15,{0,1001,1301,1601,1901,2201,2501,2801,3101,3401,3701,4001,4301,4601,4901,5201},{100,110,120,130,140,150,160,170,180,190,200,210,220,230,240,250})</f>
        <v>110</v>
      </c>
      <c r="F15" s="2">
        <f>LOOKUP(D15,{0,1001,1301,1601,1901,2201,2501,2801,3101,3401,3701,4001,4301,4601,4901,5201},{30,35,40,45,50,55,60,65,70,75,80,85,90,95,100,105})</f>
        <v>35</v>
      </c>
      <c r="G15" s="4">
        <f t="shared" ref="G15" si="8">B15+C15+E15+F15</f>
        <v>255</v>
      </c>
      <c r="H15" s="7">
        <v>266</v>
      </c>
      <c r="I15" s="2">
        <f t="shared" ref="I15" si="9">G15-H15</f>
        <v>-11</v>
      </c>
      <c r="J15" s="3">
        <f>SUMPRODUCT(TEXT(-I15-{0,0.05,0.1,0.2}*G15,"0;\0")*{0,10,10,30})</f>
        <v>0</v>
      </c>
    </row>
    <row r="16" spans="1:10">
      <c r="A16" s="21" t="s">
        <v>716</v>
      </c>
      <c r="B16" s="21">
        <v>50</v>
      </c>
      <c r="C16" s="21">
        <v>60</v>
      </c>
      <c r="D16" s="3">
        <v>959</v>
      </c>
      <c r="E16" s="24">
        <f>LOOKUP(D16,{0,1001,1301,1601,1901,2201,2501,2801,3101,3401,3701,4001,4301,4601,4901,5201},{100,110,120,130,140,150,160,170,180,190,200,210,220,230,240,250})</f>
        <v>100</v>
      </c>
      <c r="F16" s="21">
        <f>LOOKUP(D16,{0,1001,1301,1601,1901,2201,2501,2801,3101,3401,3701,4001,4301,4601,4901,5201},{30,35,40,45,50,55,60,65,70,75,80,85,90,95,100,105})</f>
        <v>30</v>
      </c>
      <c r="G16" s="24">
        <f t="shared" ref="G16" si="10">B16+C16+E16+F16</f>
        <v>240</v>
      </c>
      <c r="H16" s="5">
        <v>241</v>
      </c>
      <c r="I16" s="21">
        <f t="shared" ref="I16" si="11">G16-H16</f>
        <v>-1</v>
      </c>
      <c r="J16" s="3">
        <f>SUMPRODUCT(TEXT(-I16-{0,0.05,0.1,0.2}*G16,"0;\0")*{0,10,10,30})</f>
        <v>0</v>
      </c>
    </row>
    <row r="17" spans="1:10">
      <c r="A17" s="2" t="s">
        <v>316</v>
      </c>
      <c r="B17" s="2">
        <v>50</v>
      </c>
      <c r="C17" s="2">
        <v>60</v>
      </c>
      <c r="D17" s="3">
        <v>722</v>
      </c>
      <c r="E17" s="4">
        <f>LOOKUP(D17,{0,1001,1301,1601,1901,2201,2501,2801,3101,3401,3701,4001,4301,4601,4901,5201},{100,110,120,130,140,150,160,170,180,190,200,210,220,230,240,250})</f>
        <v>100</v>
      </c>
      <c r="F17" s="2">
        <f>LOOKUP(D17,{0,1001,1301,1601,1901,2201,2501,2801,3101,3401,3701,4001,4301,4601,4901,5201},{30,35,40,45,50,55,60,65,70,75,80,85,90,95,100,105})</f>
        <v>30</v>
      </c>
      <c r="G17" s="4">
        <f>B17+C17+E17+F17</f>
        <v>240</v>
      </c>
      <c r="H17" s="7">
        <v>237</v>
      </c>
      <c r="I17" s="2">
        <f>G17-H17</f>
        <v>3</v>
      </c>
      <c r="J17" s="3">
        <f>SUMPRODUCT(TEXT(-I17-{0,0.05,0.1,0.2}*G17,"0;\0")*{0,10,10,30})</f>
        <v>0</v>
      </c>
    </row>
    <row r="18" spans="1:10" ht="27">
      <c r="A18" s="2" t="s">
        <v>339</v>
      </c>
      <c r="B18" s="2">
        <v>50</v>
      </c>
      <c r="C18" s="2">
        <v>60</v>
      </c>
      <c r="D18" s="3">
        <v>1411</v>
      </c>
      <c r="E18" s="4">
        <f>LOOKUP(D18,{0,1001,1301,1601,1901,2201,2501,2801,3101,3401,3701,4001,4301,4601,4901,5201},{100,110,120,130,140,150,160,170,180,190,200,210,220,230,240,250})</f>
        <v>120</v>
      </c>
      <c r="F18" s="2">
        <f>LOOKUP(D18,{0,1001,1301,1601,1901,2201,2501,2801,3101,3401,3701,4001,4301,4601,4901,5201},{30,35,40,45,50,55,60,65,70,75,80,85,90,95,100,105})</f>
        <v>40</v>
      </c>
      <c r="G18" s="4">
        <f>B18+C18+E18+F18</f>
        <v>270</v>
      </c>
      <c r="H18" s="7">
        <v>231</v>
      </c>
      <c r="I18" s="2">
        <f>G18-H18</f>
        <v>39</v>
      </c>
      <c r="J18" s="3">
        <f>SUMPRODUCT(TEXT(-I18-{0,0.05,0.1,0.2}*G18,"0;\0")*{0,10,10,30})</f>
        <v>0</v>
      </c>
    </row>
    <row r="19" spans="1:10">
      <c r="A19" s="3" t="s">
        <v>778</v>
      </c>
      <c r="B19" s="21">
        <v>50</v>
      </c>
      <c r="C19" s="21">
        <v>60</v>
      </c>
      <c r="D19" s="3">
        <v>1545</v>
      </c>
      <c r="E19" s="24">
        <f>LOOKUP(D19,{0,1001,1301,1601,1901,2201,2501,2801,3101,3401,3701,4001,4301,4601,4901,5201},{100,110,120,130,140,150,160,170,180,190,200,210,220,230,240,250})</f>
        <v>120</v>
      </c>
      <c r="F19" s="21">
        <f>LOOKUP(D19,{0,1001,1301,1601,1901,2201,2501,2801,3101,3401,3701,4001,4301,4601,4901,5201},{30,35,40,45,50,55,60,65,70,75,80,85,90,95,100,105})+50</f>
        <v>90</v>
      </c>
      <c r="G19" s="24">
        <f>B19+C19+E19+F19</f>
        <v>320</v>
      </c>
      <c r="H19" s="5">
        <v>315</v>
      </c>
      <c r="I19" s="21">
        <f>G19-H19</f>
        <v>5</v>
      </c>
      <c r="J19" s="3">
        <f>SUMPRODUCT(TEXT(-I19-{0,0.05,0.1,0.2}*G19,"0;\0")*{0,10,10,30})</f>
        <v>0</v>
      </c>
    </row>
    <row r="20" spans="1:10" ht="27" customHeight="1">
      <c r="A20" s="3" t="s">
        <v>78</v>
      </c>
      <c r="B20" s="2">
        <v>50</v>
      </c>
      <c r="C20" s="2">
        <v>60</v>
      </c>
      <c r="D20" s="3">
        <v>1339</v>
      </c>
      <c r="E20" s="4">
        <f>LOOKUP(D20,{0,1001,1301,1601,1901,2201,2501,2801,3101,3401,3701,4001,4301,4601,4901,5201},{100,110,120,130,140,150,160,170,180,190,200,210,220,230,240,250})</f>
        <v>120</v>
      </c>
      <c r="F20" s="2">
        <f>LOOKUP(D20,{0,1001,1301,1601,1901,2201,2501,2801,3101,3401,3701,4001,4301,4601,4901,5201},{30,35,40,45,50,55,60,65,70,75,80,85,90,95,100,105})</f>
        <v>40</v>
      </c>
      <c r="G20" s="4">
        <f t="shared" ref="G20" si="12">B20+C20+E20+F20</f>
        <v>270</v>
      </c>
      <c r="H20" s="7">
        <v>223</v>
      </c>
      <c r="I20" s="2">
        <f t="shared" ref="I20" si="13">G20-H20</f>
        <v>47</v>
      </c>
      <c r="J20" s="3">
        <f>SUMPRODUCT(TEXT(-I20-{0,0.05,0.1,0.2}*G20,"0;\0")*{0,10,10,30})</f>
        <v>0</v>
      </c>
    </row>
    <row r="21" spans="1:10">
      <c r="A21" s="3" t="s">
        <v>1287</v>
      </c>
      <c r="B21" s="21">
        <v>50</v>
      </c>
      <c r="C21" s="21">
        <v>60</v>
      </c>
      <c r="D21" s="3">
        <v>4804</v>
      </c>
      <c r="E21" s="24">
        <f>LOOKUP(D21,{0,1001,1301,1601,1901,2201,2501,2801,3101,3401,3701,4001,4301,4601,4901,5201},{100,110,120,130,140,150,160,170,180,190,200,210,220,230,240,250})</f>
        <v>230</v>
      </c>
      <c r="F21" s="21">
        <f>LOOKUP(D21,{0,1001,1301,1601,1901,2201,2501,2801,3101,3401,3701,4001,4301,4601,4901,5201},{30,35,40,45,50,55,60,65,70,75,80,85,90,95,100,105})</f>
        <v>95</v>
      </c>
      <c r="G21" s="24">
        <f>B21+C21+E21+F21</f>
        <v>435</v>
      </c>
      <c r="H21" s="7">
        <v>372</v>
      </c>
      <c r="I21" s="21">
        <f>G21-H21</f>
        <v>63</v>
      </c>
      <c r="J21" s="3">
        <f>SUMPRODUCT(TEXT(-I21-{0,0.05,0.1,0.2}*G21,"0;\0")*{0,10,10,30})</f>
        <v>0</v>
      </c>
    </row>
    <row r="22" spans="1:10">
      <c r="A22" s="3" t="s">
        <v>632</v>
      </c>
      <c r="B22" s="21">
        <v>50</v>
      </c>
      <c r="C22" s="21">
        <v>60</v>
      </c>
      <c r="D22" s="3">
        <v>2124</v>
      </c>
      <c r="E22" s="24">
        <f>LOOKUP(D22,{0,1001,1301,1601,1901,2201,2501,2801,3101,3401,3701,4001,4301,4601,4901,5201},{100,110,120,130,140,150,160,170,180,190,200,210,220,230,240,250})</f>
        <v>140</v>
      </c>
      <c r="F22" s="21">
        <f>LOOKUP(D22,{0,1001,1301,1601,1901,2201,2501,2801,3101,3401,3701,4001,4301,4601,4901,5201},{30,35,40,45,50,55,60,65,70,75,80,85,90,95,100,105})</f>
        <v>50</v>
      </c>
      <c r="G22" s="24">
        <f>B22+C22+E22+F22</f>
        <v>300</v>
      </c>
      <c r="H22" s="7">
        <v>303</v>
      </c>
      <c r="I22" s="21">
        <f>G22-H22</f>
        <v>-3</v>
      </c>
      <c r="J22" s="3">
        <f>SUMPRODUCT(TEXT(-I22-{0,0.05,0.1,0.2}*G22,"0;\0")*{0,10,10,30})</f>
        <v>0</v>
      </c>
    </row>
    <row r="23" spans="1:10">
      <c r="A23" s="2" t="s">
        <v>206</v>
      </c>
      <c r="B23" s="2">
        <v>50</v>
      </c>
      <c r="C23" s="2">
        <v>60</v>
      </c>
      <c r="D23" s="12">
        <f>897+500+1079/2</f>
        <v>1936.5</v>
      </c>
      <c r="E23" s="4">
        <f>LOOKUP(D23,{0,1001,1301,1601,1901,2201,2501,2801,3101,3401,3701,4001,4301,4601,4901,5201},{100,110,120,130,140,150,160,170,180,190,200,210,220,230,240,250})</f>
        <v>140</v>
      </c>
      <c r="F23" s="2">
        <f>LOOKUP(D23,{0,1001,1301,1601,1901,2201,2501,2801,3101,3401,3701,4001,4301,4601,4901,5201},{30,35,40,45,50,55,60,65,70,75,80,85,90,95,100,105})</f>
        <v>50</v>
      </c>
      <c r="G23" s="4">
        <f>B23+C23+E23+F23</f>
        <v>300</v>
      </c>
      <c r="H23" s="5">
        <v>243</v>
      </c>
      <c r="I23" s="2">
        <f>G23-H23</f>
        <v>57</v>
      </c>
      <c r="J23" s="3">
        <f>SUMPRODUCT(TEXT(-I23-{0,0.05,0.1,0.2}*G23,"0;\0")*{0,10,10,30})</f>
        <v>0</v>
      </c>
    </row>
    <row r="24" spans="1:10">
      <c r="A24" s="2" t="s">
        <v>525</v>
      </c>
      <c r="B24" s="2">
        <v>50</v>
      </c>
      <c r="C24" s="2">
        <v>60</v>
      </c>
      <c r="D24" s="3">
        <v>163</v>
      </c>
      <c r="E24" s="4">
        <f>LOOKUP(D24,{0,1001,1301,1601,1901,2201,2501,2801,3101,3401,3701,4001,4301,4601,4901,5201},{100,110,120,130,140,150,160,170,180,190,200,210,220,230,240,250})</f>
        <v>100</v>
      </c>
      <c r="F24" s="2">
        <f>LOOKUP(D24,{0,1001,1301,1601,1901,2201,2501,2801,3101,3401,3701,4001,4301,4601,4901,5201},{30,35,40,45,50,55,60,65,70,75,80,85,90,95,100,105})</f>
        <v>30</v>
      </c>
      <c r="G24" s="4">
        <f>B24+C24+E24+F24</f>
        <v>240</v>
      </c>
      <c r="H24" s="5">
        <v>178</v>
      </c>
      <c r="I24" s="2">
        <f>G24-H24</f>
        <v>62</v>
      </c>
      <c r="J24" s="3">
        <f>SUMPRODUCT(TEXT(-I24-{0,0.05,0.1,0.2}*G24,"0;\0")*{0,10,10,30})</f>
        <v>0</v>
      </c>
    </row>
  </sheetData>
  <mergeCells count="10">
    <mergeCell ref="A1:A3"/>
    <mergeCell ref="B1:H1"/>
    <mergeCell ref="I1:I3"/>
    <mergeCell ref="J1:J3"/>
    <mergeCell ref="B2:B3"/>
    <mergeCell ref="C2:C3"/>
    <mergeCell ref="D2:E2"/>
    <mergeCell ref="F2:F3"/>
    <mergeCell ref="G2:G3"/>
    <mergeCell ref="H2:H3"/>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2513"/>
  <sheetViews>
    <sheetView topLeftCell="A2503" workbookViewId="0">
      <selection activeCell="A2506" sqref="A2506:XFD2506"/>
    </sheetView>
  </sheetViews>
  <sheetFormatPr defaultColWidth="9" defaultRowHeight="21.95" customHeight="1"/>
  <cols>
    <col min="1" max="1" width="9" style="9"/>
    <col min="2" max="2" width="8.125" style="9" bestFit="1" customWidth="1"/>
    <col min="3" max="4" width="5.625" style="9" customWidth="1"/>
    <col min="5" max="5" width="6" style="9" bestFit="1" customWidth="1"/>
    <col min="6" max="6" width="10.75" style="8" customWidth="1"/>
    <col min="7" max="7" width="5.625" style="8" customWidth="1"/>
    <col min="8" max="8" width="6" style="8" bestFit="1" customWidth="1"/>
    <col min="9" max="9" width="27.125" style="8" customWidth="1"/>
    <col min="10" max="10" width="7.625" style="9" customWidth="1"/>
    <col min="11" max="11" width="7.5" style="9" customWidth="1"/>
    <col min="12" max="12" width="10.5" style="9" customWidth="1"/>
    <col min="13" max="14" width="7.625" style="9" customWidth="1"/>
    <col min="15" max="254" width="9" style="9"/>
    <col min="255" max="255" width="8.125" style="9" bestFit="1" customWidth="1"/>
    <col min="256" max="256" width="9.5" style="9" bestFit="1" customWidth="1"/>
    <col min="257" max="258" width="5.625" style="9" customWidth="1"/>
    <col min="259" max="259" width="6" style="9" bestFit="1" customWidth="1"/>
    <col min="260" max="260" width="13.625" style="9" customWidth="1"/>
    <col min="261" max="261" width="5.625" style="9" customWidth="1"/>
    <col min="262" max="262" width="6" style="9" bestFit="1" customWidth="1"/>
    <col min="263" max="263" width="13.625" style="9" customWidth="1"/>
    <col min="264" max="264" width="7.25" style="9" customWidth="1"/>
    <col min="265" max="265" width="7.625" style="9" customWidth="1"/>
    <col min="266" max="266" width="7.5" style="9" customWidth="1"/>
    <col min="267" max="270" width="7.625" style="9" customWidth="1"/>
    <col min="271" max="510" width="9" style="9"/>
    <col min="511" max="511" width="8.125" style="9" bestFit="1" customWidth="1"/>
    <col min="512" max="512" width="9.5" style="9" bestFit="1" customWidth="1"/>
    <col min="513" max="514" width="5.625" style="9" customWidth="1"/>
    <col min="515" max="515" width="6" style="9" bestFit="1" customWidth="1"/>
    <col min="516" max="516" width="13.625" style="9" customWidth="1"/>
    <col min="517" max="517" width="5.625" style="9" customWidth="1"/>
    <col min="518" max="518" width="6" style="9" bestFit="1" customWidth="1"/>
    <col min="519" max="519" width="13.625" style="9" customWidth="1"/>
    <col min="520" max="520" width="7.25" style="9" customWidth="1"/>
    <col min="521" max="521" width="7.625" style="9" customWidth="1"/>
    <col min="522" max="522" width="7.5" style="9" customWidth="1"/>
    <col min="523" max="526" width="7.625" style="9" customWidth="1"/>
    <col min="527" max="766" width="9" style="9"/>
    <col min="767" max="767" width="8.125" style="9" bestFit="1" customWidth="1"/>
    <col min="768" max="768" width="9.5" style="9" bestFit="1" customWidth="1"/>
    <col min="769" max="770" width="5.625" style="9" customWidth="1"/>
    <col min="771" max="771" width="6" style="9" bestFit="1" customWidth="1"/>
    <col min="772" max="772" width="13.625" style="9" customWidth="1"/>
    <col min="773" max="773" width="5.625" style="9" customWidth="1"/>
    <col min="774" max="774" width="6" style="9" bestFit="1" customWidth="1"/>
    <col min="775" max="775" width="13.625" style="9" customWidth="1"/>
    <col min="776" max="776" width="7.25" style="9" customWidth="1"/>
    <col min="777" max="777" width="7.625" style="9" customWidth="1"/>
    <col min="778" max="778" width="7.5" style="9" customWidth="1"/>
    <col min="779" max="782" width="7.625" style="9" customWidth="1"/>
    <col min="783" max="1022" width="9" style="9"/>
    <col min="1023" max="1023" width="8.125" style="9" bestFit="1" customWidth="1"/>
    <col min="1024" max="1024" width="9.5" style="9" bestFit="1" customWidth="1"/>
    <col min="1025" max="1026" width="5.625" style="9" customWidth="1"/>
    <col min="1027" max="1027" width="6" style="9" bestFit="1" customWidth="1"/>
    <col min="1028" max="1028" width="13.625" style="9" customWidth="1"/>
    <col min="1029" max="1029" width="5.625" style="9" customWidth="1"/>
    <col min="1030" max="1030" width="6" style="9" bestFit="1" customWidth="1"/>
    <col min="1031" max="1031" width="13.625" style="9" customWidth="1"/>
    <col min="1032" max="1032" width="7.25" style="9" customWidth="1"/>
    <col min="1033" max="1033" width="7.625" style="9" customWidth="1"/>
    <col min="1034" max="1034" width="7.5" style="9" customWidth="1"/>
    <col min="1035" max="1038" width="7.625" style="9" customWidth="1"/>
    <col min="1039" max="1278" width="9" style="9"/>
    <col min="1279" max="1279" width="8.125" style="9" bestFit="1" customWidth="1"/>
    <col min="1280" max="1280" width="9.5" style="9" bestFit="1" customWidth="1"/>
    <col min="1281" max="1282" width="5.625" style="9" customWidth="1"/>
    <col min="1283" max="1283" width="6" style="9" bestFit="1" customWidth="1"/>
    <col min="1284" max="1284" width="13.625" style="9" customWidth="1"/>
    <col min="1285" max="1285" width="5.625" style="9" customWidth="1"/>
    <col min="1286" max="1286" width="6" style="9" bestFit="1" customWidth="1"/>
    <col min="1287" max="1287" width="13.625" style="9" customWidth="1"/>
    <col min="1288" max="1288" width="7.25" style="9" customWidth="1"/>
    <col min="1289" max="1289" width="7.625" style="9" customWidth="1"/>
    <col min="1290" max="1290" width="7.5" style="9" customWidth="1"/>
    <col min="1291" max="1294" width="7.625" style="9" customWidth="1"/>
    <col min="1295" max="1534" width="9" style="9"/>
    <col min="1535" max="1535" width="8.125" style="9" bestFit="1" customWidth="1"/>
    <col min="1536" max="1536" width="9.5" style="9" bestFit="1" customWidth="1"/>
    <col min="1537" max="1538" width="5.625" style="9" customWidth="1"/>
    <col min="1539" max="1539" width="6" style="9" bestFit="1" customWidth="1"/>
    <col min="1540" max="1540" width="13.625" style="9" customWidth="1"/>
    <col min="1541" max="1541" width="5.625" style="9" customWidth="1"/>
    <col min="1542" max="1542" width="6" style="9" bestFit="1" customWidth="1"/>
    <col min="1543" max="1543" width="13.625" style="9" customWidth="1"/>
    <col min="1544" max="1544" width="7.25" style="9" customWidth="1"/>
    <col min="1545" max="1545" width="7.625" style="9" customWidth="1"/>
    <col min="1546" max="1546" width="7.5" style="9" customWidth="1"/>
    <col min="1547" max="1550" width="7.625" style="9" customWidth="1"/>
    <col min="1551" max="1790" width="9" style="9"/>
    <col min="1791" max="1791" width="8.125" style="9" bestFit="1" customWidth="1"/>
    <col min="1792" max="1792" width="9.5" style="9" bestFit="1" customWidth="1"/>
    <col min="1793" max="1794" width="5.625" style="9" customWidth="1"/>
    <col min="1795" max="1795" width="6" style="9" bestFit="1" customWidth="1"/>
    <col min="1796" max="1796" width="13.625" style="9" customWidth="1"/>
    <col min="1797" max="1797" width="5.625" style="9" customWidth="1"/>
    <col min="1798" max="1798" width="6" style="9" bestFit="1" customWidth="1"/>
    <col min="1799" max="1799" width="13.625" style="9" customWidth="1"/>
    <col min="1800" max="1800" width="7.25" style="9" customWidth="1"/>
    <col min="1801" max="1801" width="7.625" style="9" customWidth="1"/>
    <col min="1802" max="1802" width="7.5" style="9" customWidth="1"/>
    <col min="1803" max="1806" width="7.625" style="9" customWidth="1"/>
    <col min="1807" max="2046" width="9" style="9"/>
    <col min="2047" max="2047" width="8.125" style="9" bestFit="1" customWidth="1"/>
    <col min="2048" max="2048" width="9.5" style="9" bestFit="1" customWidth="1"/>
    <col min="2049" max="2050" width="5.625" style="9" customWidth="1"/>
    <col min="2051" max="2051" width="6" style="9" bestFit="1" customWidth="1"/>
    <col min="2052" max="2052" width="13.625" style="9" customWidth="1"/>
    <col min="2053" max="2053" width="5.625" style="9" customWidth="1"/>
    <col min="2054" max="2054" width="6" style="9" bestFit="1" customWidth="1"/>
    <col min="2055" max="2055" width="13.625" style="9" customWidth="1"/>
    <col min="2056" max="2056" width="7.25" style="9" customWidth="1"/>
    <col min="2057" max="2057" width="7.625" style="9" customWidth="1"/>
    <col min="2058" max="2058" width="7.5" style="9" customWidth="1"/>
    <col min="2059" max="2062" width="7.625" style="9" customWidth="1"/>
    <col min="2063" max="2302" width="9" style="9"/>
    <col min="2303" max="2303" width="8.125" style="9" bestFit="1" customWidth="1"/>
    <col min="2304" max="2304" width="9.5" style="9" bestFit="1" customWidth="1"/>
    <col min="2305" max="2306" width="5.625" style="9" customWidth="1"/>
    <col min="2307" max="2307" width="6" style="9" bestFit="1" customWidth="1"/>
    <col min="2308" max="2308" width="13.625" style="9" customWidth="1"/>
    <col min="2309" max="2309" width="5.625" style="9" customWidth="1"/>
    <col min="2310" max="2310" width="6" style="9" bestFit="1" customWidth="1"/>
    <col min="2311" max="2311" width="13.625" style="9" customWidth="1"/>
    <col min="2312" max="2312" width="7.25" style="9" customWidth="1"/>
    <col min="2313" max="2313" width="7.625" style="9" customWidth="1"/>
    <col min="2314" max="2314" width="7.5" style="9" customWidth="1"/>
    <col min="2315" max="2318" width="7.625" style="9" customWidth="1"/>
    <col min="2319" max="2558" width="9" style="9"/>
    <col min="2559" max="2559" width="8.125" style="9" bestFit="1" customWidth="1"/>
    <col min="2560" max="2560" width="9.5" style="9" bestFit="1" customWidth="1"/>
    <col min="2561" max="2562" width="5.625" style="9" customWidth="1"/>
    <col min="2563" max="2563" width="6" style="9" bestFit="1" customWidth="1"/>
    <col min="2564" max="2564" width="13.625" style="9" customWidth="1"/>
    <col min="2565" max="2565" width="5.625" style="9" customWidth="1"/>
    <col min="2566" max="2566" width="6" style="9" bestFit="1" customWidth="1"/>
    <col min="2567" max="2567" width="13.625" style="9" customWidth="1"/>
    <col min="2568" max="2568" width="7.25" style="9" customWidth="1"/>
    <col min="2569" max="2569" width="7.625" style="9" customWidth="1"/>
    <col min="2570" max="2570" width="7.5" style="9" customWidth="1"/>
    <col min="2571" max="2574" width="7.625" style="9" customWidth="1"/>
    <col min="2575" max="2814" width="9" style="9"/>
    <col min="2815" max="2815" width="8.125" style="9" bestFit="1" customWidth="1"/>
    <col min="2816" max="2816" width="9.5" style="9" bestFit="1" customWidth="1"/>
    <col min="2817" max="2818" width="5.625" style="9" customWidth="1"/>
    <col min="2819" max="2819" width="6" style="9" bestFit="1" customWidth="1"/>
    <col min="2820" max="2820" width="13.625" style="9" customWidth="1"/>
    <col min="2821" max="2821" width="5.625" style="9" customWidth="1"/>
    <col min="2822" max="2822" width="6" style="9" bestFit="1" customWidth="1"/>
    <col min="2823" max="2823" width="13.625" style="9" customWidth="1"/>
    <col min="2824" max="2824" width="7.25" style="9" customWidth="1"/>
    <col min="2825" max="2825" width="7.625" style="9" customWidth="1"/>
    <col min="2826" max="2826" width="7.5" style="9" customWidth="1"/>
    <col min="2827" max="2830" width="7.625" style="9" customWidth="1"/>
    <col min="2831" max="3070" width="9" style="9"/>
    <col min="3071" max="3071" width="8.125" style="9" bestFit="1" customWidth="1"/>
    <col min="3072" max="3072" width="9.5" style="9" bestFit="1" customWidth="1"/>
    <col min="3073" max="3074" width="5.625" style="9" customWidth="1"/>
    <col min="3075" max="3075" width="6" style="9" bestFit="1" customWidth="1"/>
    <col min="3076" max="3076" width="13.625" style="9" customWidth="1"/>
    <col min="3077" max="3077" width="5.625" style="9" customWidth="1"/>
    <col min="3078" max="3078" width="6" style="9" bestFit="1" customWidth="1"/>
    <col min="3079" max="3079" width="13.625" style="9" customWidth="1"/>
    <col min="3080" max="3080" width="7.25" style="9" customWidth="1"/>
    <col min="3081" max="3081" width="7.625" style="9" customWidth="1"/>
    <col min="3082" max="3082" width="7.5" style="9" customWidth="1"/>
    <col min="3083" max="3086" width="7.625" style="9" customWidth="1"/>
    <col min="3087" max="3326" width="9" style="9"/>
    <col min="3327" max="3327" width="8.125" style="9" bestFit="1" customWidth="1"/>
    <col min="3328" max="3328" width="9.5" style="9" bestFit="1" customWidth="1"/>
    <col min="3329" max="3330" width="5.625" style="9" customWidth="1"/>
    <col min="3331" max="3331" width="6" style="9" bestFit="1" customWidth="1"/>
    <col min="3332" max="3332" width="13.625" style="9" customWidth="1"/>
    <col min="3333" max="3333" width="5.625" style="9" customWidth="1"/>
    <col min="3334" max="3334" width="6" style="9" bestFit="1" customWidth="1"/>
    <col min="3335" max="3335" width="13.625" style="9" customWidth="1"/>
    <col min="3336" max="3336" width="7.25" style="9" customWidth="1"/>
    <col min="3337" max="3337" width="7.625" style="9" customWidth="1"/>
    <col min="3338" max="3338" width="7.5" style="9" customWidth="1"/>
    <col min="3339" max="3342" width="7.625" style="9" customWidth="1"/>
    <col min="3343" max="3582" width="9" style="9"/>
    <col min="3583" max="3583" width="8.125" style="9" bestFit="1" customWidth="1"/>
    <col min="3584" max="3584" width="9.5" style="9" bestFit="1" customWidth="1"/>
    <col min="3585" max="3586" width="5.625" style="9" customWidth="1"/>
    <col min="3587" max="3587" width="6" style="9" bestFit="1" customWidth="1"/>
    <col min="3588" max="3588" width="13.625" style="9" customWidth="1"/>
    <col min="3589" max="3589" width="5.625" style="9" customWidth="1"/>
    <col min="3590" max="3590" width="6" style="9" bestFit="1" customWidth="1"/>
    <col min="3591" max="3591" width="13.625" style="9" customWidth="1"/>
    <col min="3592" max="3592" width="7.25" style="9" customWidth="1"/>
    <col min="3593" max="3593" width="7.625" style="9" customWidth="1"/>
    <col min="3594" max="3594" width="7.5" style="9" customWidth="1"/>
    <col min="3595" max="3598" width="7.625" style="9" customWidth="1"/>
    <col min="3599" max="3838" width="9" style="9"/>
    <col min="3839" max="3839" width="8.125" style="9" bestFit="1" customWidth="1"/>
    <col min="3840" max="3840" width="9.5" style="9" bestFit="1" customWidth="1"/>
    <col min="3841" max="3842" width="5.625" style="9" customWidth="1"/>
    <col min="3843" max="3843" width="6" style="9" bestFit="1" customWidth="1"/>
    <col min="3844" max="3844" width="13.625" style="9" customWidth="1"/>
    <col min="3845" max="3845" width="5.625" style="9" customWidth="1"/>
    <col min="3846" max="3846" width="6" style="9" bestFit="1" customWidth="1"/>
    <col min="3847" max="3847" width="13.625" style="9" customWidth="1"/>
    <col min="3848" max="3848" width="7.25" style="9" customWidth="1"/>
    <col min="3849" max="3849" width="7.625" style="9" customWidth="1"/>
    <col min="3850" max="3850" width="7.5" style="9" customWidth="1"/>
    <col min="3851" max="3854" width="7.625" style="9" customWidth="1"/>
    <col min="3855" max="4094" width="9" style="9"/>
    <col min="4095" max="4095" width="8.125" style="9" bestFit="1" customWidth="1"/>
    <col min="4096" max="4096" width="9.5" style="9" bestFit="1" customWidth="1"/>
    <col min="4097" max="4098" width="5.625" style="9" customWidth="1"/>
    <col min="4099" max="4099" width="6" style="9" bestFit="1" customWidth="1"/>
    <col min="4100" max="4100" width="13.625" style="9" customWidth="1"/>
    <col min="4101" max="4101" width="5.625" style="9" customWidth="1"/>
    <col min="4102" max="4102" width="6" style="9" bestFit="1" customWidth="1"/>
    <col min="4103" max="4103" width="13.625" style="9" customWidth="1"/>
    <col min="4104" max="4104" width="7.25" style="9" customWidth="1"/>
    <col min="4105" max="4105" width="7.625" style="9" customWidth="1"/>
    <col min="4106" max="4106" width="7.5" style="9" customWidth="1"/>
    <col min="4107" max="4110" width="7.625" style="9" customWidth="1"/>
    <col min="4111" max="4350" width="9" style="9"/>
    <col min="4351" max="4351" width="8.125" style="9" bestFit="1" customWidth="1"/>
    <col min="4352" max="4352" width="9.5" style="9" bestFit="1" customWidth="1"/>
    <col min="4353" max="4354" width="5.625" style="9" customWidth="1"/>
    <col min="4355" max="4355" width="6" style="9" bestFit="1" customWidth="1"/>
    <col min="4356" max="4356" width="13.625" style="9" customWidth="1"/>
    <col min="4357" max="4357" width="5.625" style="9" customWidth="1"/>
    <col min="4358" max="4358" width="6" style="9" bestFit="1" customWidth="1"/>
    <col min="4359" max="4359" width="13.625" style="9" customWidth="1"/>
    <col min="4360" max="4360" width="7.25" style="9" customWidth="1"/>
    <col min="4361" max="4361" width="7.625" style="9" customWidth="1"/>
    <col min="4362" max="4362" width="7.5" style="9" customWidth="1"/>
    <col min="4363" max="4366" width="7.625" style="9" customWidth="1"/>
    <col min="4367" max="4606" width="9" style="9"/>
    <col min="4607" max="4607" width="8.125" style="9" bestFit="1" customWidth="1"/>
    <col min="4608" max="4608" width="9.5" style="9" bestFit="1" customWidth="1"/>
    <col min="4609" max="4610" width="5.625" style="9" customWidth="1"/>
    <col min="4611" max="4611" width="6" style="9" bestFit="1" customWidth="1"/>
    <col min="4612" max="4612" width="13.625" style="9" customWidth="1"/>
    <col min="4613" max="4613" width="5.625" style="9" customWidth="1"/>
    <col min="4614" max="4614" width="6" style="9" bestFit="1" customWidth="1"/>
    <col min="4615" max="4615" width="13.625" style="9" customWidth="1"/>
    <col min="4616" max="4616" width="7.25" style="9" customWidth="1"/>
    <col min="4617" max="4617" width="7.625" style="9" customWidth="1"/>
    <col min="4618" max="4618" width="7.5" style="9" customWidth="1"/>
    <col min="4619" max="4622" width="7.625" style="9" customWidth="1"/>
    <col min="4623" max="4862" width="9" style="9"/>
    <col min="4863" max="4863" width="8.125" style="9" bestFit="1" customWidth="1"/>
    <col min="4864" max="4864" width="9.5" style="9" bestFit="1" customWidth="1"/>
    <col min="4865" max="4866" width="5.625" style="9" customWidth="1"/>
    <col min="4867" max="4867" width="6" style="9" bestFit="1" customWidth="1"/>
    <col min="4868" max="4868" width="13.625" style="9" customWidth="1"/>
    <col min="4869" max="4869" width="5.625" style="9" customWidth="1"/>
    <col min="4870" max="4870" width="6" style="9" bestFit="1" customWidth="1"/>
    <col min="4871" max="4871" width="13.625" style="9" customWidth="1"/>
    <col min="4872" max="4872" width="7.25" style="9" customWidth="1"/>
    <col min="4873" max="4873" width="7.625" style="9" customWidth="1"/>
    <col min="4874" max="4874" width="7.5" style="9" customWidth="1"/>
    <col min="4875" max="4878" width="7.625" style="9" customWidth="1"/>
    <col min="4879" max="5118" width="9" style="9"/>
    <col min="5119" max="5119" width="8.125" style="9" bestFit="1" customWidth="1"/>
    <col min="5120" max="5120" width="9.5" style="9" bestFit="1" customWidth="1"/>
    <col min="5121" max="5122" width="5.625" style="9" customWidth="1"/>
    <col min="5123" max="5123" width="6" style="9" bestFit="1" customWidth="1"/>
    <col min="5124" max="5124" width="13.625" style="9" customWidth="1"/>
    <col min="5125" max="5125" width="5.625" style="9" customWidth="1"/>
    <col min="5126" max="5126" width="6" style="9" bestFit="1" customWidth="1"/>
    <col min="5127" max="5127" width="13.625" style="9" customWidth="1"/>
    <col min="5128" max="5128" width="7.25" style="9" customWidth="1"/>
    <col min="5129" max="5129" width="7.625" style="9" customWidth="1"/>
    <col min="5130" max="5130" width="7.5" style="9" customWidth="1"/>
    <col min="5131" max="5134" width="7.625" style="9" customWidth="1"/>
    <col min="5135" max="5374" width="9" style="9"/>
    <col min="5375" max="5375" width="8.125" style="9" bestFit="1" customWidth="1"/>
    <col min="5376" max="5376" width="9.5" style="9" bestFit="1" customWidth="1"/>
    <col min="5377" max="5378" width="5.625" style="9" customWidth="1"/>
    <col min="5379" max="5379" width="6" style="9" bestFit="1" customWidth="1"/>
    <col min="5380" max="5380" width="13.625" style="9" customWidth="1"/>
    <col min="5381" max="5381" width="5.625" style="9" customWidth="1"/>
    <col min="5382" max="5382" width="6" style="9" bestFit="1" customWidth="1"/>
    <col min="5383" max="5383" width="13.625" style="9" customWidth="1"/>
    <col min="5384" max="5384" width="7.25" style="9" customWidth="1"/>
    <col min="5385" max="5385" width="7.625" style="9" customWidth="1"/>
    <col min="5386" max="5386" width="7.5" style="9" customWidth="1"/>
    <col min="5387" max="5390" width="7.625" style="9" customWidth="1"/>
    <col min="5391" max="5630" width="9" style="9"/>
    <col min="5631" max="5631" width="8.125" style="9" bestFit="1" customWidth="1"/>
    <col min="5632" max="5632" width="9.5" style="9" bestFit="1" customWidth="1"/>
    <col min="5633" max="5634" width="5.625" style="9" customWidth="1"/>
    <col min="5635" max="5635" width="6" style="9" bestFit="1" customWidth="1"/>
    <col min="5636" max="5636" width="13.625" style="9" customWidth="1"/>
    <col min="5637" max="5637" width="5.625" style="9" customWidth="1"/>
    <col min="5638" max="5638" width="6" style="9" bestFit="1" customWidth="1"/>
    <col min="5639" max="5639" width="13.625" style="9" customWidth="1"/>
    <col min="5640" max="5640" width="7.25" style="9" customWidth="1"/>
    <col min="5641" max="5641" width="7.625" style="9" customWidth="1"/>
    <col min="5642" max="5642" width="7.5" style="9" customWidth="1"/>
    <col min="5643" max="5646" width="7.625" style="9" customWidth="1"/>
    <col min="5647" max="5886" width="9" style="9"/>
    <col min="5887" max="5887" width="8.125" style="9" bestFit="1" customWidth="1"/>
    <col min="5888" max="5888" width="9.5" style="9" bestFit="1" customWidth="1"/>
    <col min="5889" max="5890" width="5.625" style="9" customWidth="1"/>
    <col min="5891" max="5891" width="6" style="9" bestFit="1" customWidth="1"/>
    <col min="5892" max="5892" width="13.625" style="9" customWidth="1"/>
    <col min="5893" max="5893" width="5.625" style="9" customWidth="1"/>
    <col min="5894" max="5894" width="6" style="9" bestFit="1" customWidth="1"/>
    <col min="5895" max="5895" width="13.625" style="9" customWidth="1"/>
    <col min="5896" max="5896" width="7.25" style="9" customWidth="1"/>
    <col min="5897" max="5897" width="7.625" style="9" customWidth="1"/>
    <col min="5898" max="5898" width="7.5" style="9" customWidth="1"/>
    <col min="5899" max="5902" width="7.625" style="9" customWidth="1"/>
    <col min="5903" max="6142" width="9" style="9"/>
    <col min="6143" max="6143" width="8.125" style="9" bestFit="1" customWidth="1"/>
    <col min="6144" max="6144" width="9.5" style="9" bestFit="1" customWidth="1"/>
    <col min="6145" max="6146" width="5.625" style="9" customWidth="1"/>
    <col min="6147" max="6147" width="6" style="9" bestFit="1" customWidth="1"/>
    <col min="6148" max="6148" width="13.625" style="9" customWidth="1"/>
    <col min="6149" max="6149" width="5.625" style="9" customWidth="1"/>
    <col min="6150" max="6150" width="6" style="9" bestFit="1" customWidth="1"/>
    <col min="6151" max="6151" width="13.625" style="9" customWidth="1"/>
    <col min="6152" max="6152" width="7.25" style="9" customWidth="1"/>
    <col min="6153" max="6153" width="7.625" style="9" customWidth="1"/>
    <col min="6154" max="6154" width="7.5" style="9" customWidth="1"/>
    <col min="6155" max="6158" width="7.625" style="9" customWidth="1"/>
    <col min="6159" max="6398" width="9" style="9"/>
    <col min="6399" max="6399" width="8.125" style="9" bestFit="1" customWidth="1"/>
    <col min="6400" max="6400" width="9.5" style="9" bestFit="1" customWidth="1"/>
    <col min="6401" max="6402" width="5.625" style="9" customWidth="1"/>
    <col min="6403" max="6403" width="6" style="9" bestFit="1" customWidth="1"/>
    <col min="6404" max="6404" width="13.625" style="9" customWidth="1"/>
    <col min="6405" max="6405" width="5.625" style="9" customWidth="1"/>
    <col min="6406" max="6406" width="6" style="9" bestFit="1" customWidth="1"/>
    <col min="6407" max="6407" width="13.625" style="9" customWidth="1"/>
    <col min="6408" max="6408" width="7.25" style="9" customWidth="1"/>
    <col min="6409" max="6409" width="7.625" style="9" customWidth="1"/>
    <col min="6410" max="6410" width="7.5" style="9" customWidth="1"/>
    <col min="6411" max="6414" width="7.625" style="9" customWidth="1"/>
    <col min="6415" max="6654" width="9" style="9"/>
    <col min="6655" max="6655" width="8.125" style="9" bestFit="1" customWidth="1"/>
    <col min="6656" max="6656" width="9.5" style="9" bestFit="1" customWidth="1"/>
    <col min="6657" max="6658" width="5.625" style="9" customWidth="1"/>
    <col min="6659" max="6659" width="6" style="9" bestFit="1" customWidth="1"/>
    <col min="6660" max="6660" width="13.625" style="9" customWidth="1"/>
    <col min="6661" max="6661" width="5.625" style="9" customWidth="1"/>
    <col min="6662" max="6662" width="6" style="9" bestFit="1" customWidth="1"/>
    <col min="6663" max="6663" width="13.625" style="9" customWidth="1"/>
    <col min="6664" max="6664" width="7.25" style="9" customWidth="1"/>
    <col min="6665" max="6665" width="7.625" style="9" customWidth="1"/>
    <col min="6666" max="6666" width="7.5" style="9" customWidth="1"/>
    <col min="6667" max="6670" width="7.625" style="9" customWidth="1"/>
    <col min="6671" max="6910" width="9" style="9"/>
    <col min="6911" max="6911" width="8.125" style="9" bestFit="1" customWidth="1"/>
    <col min="6912" max="6912" width="9.5" style="9" bestFit="1" customWidth="1"/>
    <col min="6913" max="6914" width="5.625" style="9" customWidth="1"/>
    <col min="6915" max="6915" width="6" style="9" bestFit="1" customWidth="1"/>
    <col min="6916" max="6916" width="13.625" style="9" customWidth="1"/>
    <col min="6917" max="6917" width="5.625" style="9" customWidth="1"/>
    <col min="6918" max="6918" width="6" style="9" bestFit="1" customWidth="1"/>
    <col min="6919" max="6919" width="13.625" style="9" customWidth="1"/>
    <col min="6920" max="6920" width="7.25" style="9" customWidth="1"/>
    <col min="6921" max="6921" width="7.625" style="9" customWidth="1"/>
    <col min="6922" max="6922" width="7.5" style="9" customWidth="1"/>
    <col min="6923" max="6926" width="7.625" style="9" customWidth="1"/>
    <col min="6927" max="7166" width="9" style="9"/>
    <col min="7167" max="7167" width="8.125" style="9" bestFit="1" customWidth="1"/>
    <col min="7168" max="7168" width="9.5" style="9" bestFit="1" customWidth="1"/>
    <col min="7169" max="7170" width="5.625" style="9" customWidth="1"/>
    <col min="7171" max="7171" width="6" style="9" bestFit="1" customWidth="1"/>
    <col min="7172" max="7172" width="13.625" style="9" customWidth="1"/>
    <col min="7173" max="7173" width="5.625" style="9" customWidth="1"/>
    <col min="7174" max="7174" width="6" style="9" bestFit="1" customWidth="1"/>
    <col min="7175" max="7175" width="13.625" style="9" customWidth="1"/>
    <col min="7176" max="7176" width="7.25" style="9" customWidth="1"/>
    <col min="7177" max="7177" width="7.625" style="9" customWidth="1"/>
    <col min="7178" max="7178" width="7.5" style="9" customWidth="1"/>
    <col min="7179" max="7182" width="7.625" style="9" customWidth="1"/>
    <col min="7183" max="7422" width="9" style="9"/>
    <col min="7423" max="7423" width="8.125" style="9" bestFit="1" customWidth="1"/>
    <col min="7424" max="7424" width="9.5" style="9" bestFit="1" customWidth="1"/>
    <col min="7425" max="7426" width="5.625" style="9" customWidth="1"/>
    <col min="7427" max="7427" width="6" style="9" bestFit="1" customWidth="1"/>
    <col min="7428" max="7428" width="13.625" style="9" customWidth="1"/>
    <col min="7429" max="7429" width="5.625" style="9" customWidth="1"/>
    <col min="7430" max="7430" width="6" style="9" bestFit="1" customWidth="1"/>
    <col min="7431" max="7431" width="13.625" style="9" customWidth="1"/>
    <col min="7432" max="7432" width="7.25" style="9" customWidth="1"/>
    <col min="7433" max="7433" width="7.625" style="9" customWidth="1"/>
    <col min="7434" max="7434" width="7.5" style="9" customWidth="1"/>
    <col min="7435" max="7438" width="7.625" style="9" customWidth="1"/>
    <col min="7439" max="7678" width="9" style="9"/>
    <col min="7679" max="7679" width="8.125" style="9" bestFit="1" customWidth="1"/>
    <col min="7680" max="7680" width="9.5" style="9" bestFit="1" customWidth="1"/>
    <col min="7681" max="7682" width="5.625" style="9" customWidth="1"/>
    <col min="7683" max="7683" width="6" style="9" bestFit="1" customWidth="1"/>
    <col min="7684" max="7684" width="13.625" style="9" customWidth="1"/>
    <col min="7685" max="7685" width="5.625" style="9" customWidth="1"/>
    <col min="7686" max="7686" width="6" style="9" bestFit="1" customWidth="1"/>
    <col min="7687" max="7687" width="13.625" style="9" customWidth="1"/>
    <col min="7688" max="7688" width="7.25" style="9" customWidth="1"/>
    <col min="7689" max="7689" width="7.625" style="9" customWidth="1"/>
    <col min="7690" max="7690" width="7.5" style="9" customWidth="1"/>
    <col min="7691" max="7694" width="7.625" style="9" customWidth="1"/>
    <col min="7695" max="7934" width="9" style="9"/>
    <col min="7935" max="7935" width="8.125" style="9" bestFit="1" customWidth="1"/>
    <col min="7936" max="7936" width="9.5" style="9" bestFit="1" customWidth="1"/>
    <col min="7937" max="7938" width="5.625" style="9" customWidth="1"/>
    <col min="7939" max="7939" width="6" style="9" bestFit="1" customWidth="1"/>
    <col min="7940" max="7940" width="13.625" style="9" customWidth="1"/>
    <col min="7941" max="7941" width="5.625" style="9" customWidth="1"/>
    <col min="7942" max="7942" width="6" style="9" bestFit="1" customWidth="1"/>
    <col min="7943" max="7943" width="13.625" style="9" customWidth="1"/>
    <col min="7944" max="7944" width="7.25" style="9" customWidth="1"/>
    <col min="7945" max="7945" width="7.625" style="9" customWidth="1"/>
    <col min="7946" max="7946" width="7.5" style="9" customWidth="1"/>
    <col min="7947" max="7950" width="7.625" style="9" customWidth="1"/>
    <col min="7951" max="8190" width="9" style="9"/>
    <col min="8191" max="8191" width="8.125" style="9" bestFit="1" customWidth="1"/>
    <col min="8192" max="8192" width="9.5" style="9" bestFit="1" customWidth="1"/>
    <col min="8193" max="8194" width="5.625" style="9" customWidth="1"/>
    <col min="8195" max="8195" width="6" style="9" bestFit="1" customWidth="1"/>
    <col min="8196" max="8196" width="13.625" style="9" customWidth="1"/>
    <col min="8197" max="8197" width="5.625" style="9" customWidth="1"/>
    <col min="8198" max="8198" width="6" style="9" bestFit="1" customWidth="1"/>
    <col min="8199" max="8199" width="13.625" style="9" customWidth="1"/>
    <col min="8200" max="8200" width="7.25" style="9" customWidth="1"/>
    <col min="8201" max="8201" width="7.625" style="9" customWidth="1"/>
    <col min="8202" max="8202" width="7.5" style="9" customWidth="1"/>
    <col min="8203" max="8206" width="7.625" style="9" customWidth="1"/>
    <col min="8207" max="8446" width="9" style="9"/>
    <col min="8447" max="8447" width="8.125" style="9" bestFit="1" customWidth="1"/>
    <col min="8448" max="8448" width="9.5" style="9" bestFit="1" customWidth="1"/>
    <col min="8449" max="8450" width="5.625" style="9" customWidth="1"/>
    <col min="8451" max="8451" width="6" style="9" bestFit="1" customWidth="1"/>
    <col min="8452" max="8452" width="13.625" style="9" customWidth="1"/>
    <col min="8453" max="8453" width="5.625" style="9" customWidth="1"/>
    <col min="8454" max="8454" width="6" style="9" bestFit="1" customWidth="1"/>
    <col min="8455" max="8455" width="13.625" style="9" customWidth="1"/>
    <col min="8456" max="8456" width="7.25" style="9" customWidth="1"/>
    <col min="8457" max="8457" width="7.625" style="9" customWidth="1"/>
    <col min="8458" max="8458" width="7.5" style="9" customWidth="1"/>
    <col min="8459" max="8462" width="7.625" style="9" customWidth="1"/>
    <col min="8463" max="8702" width="9" style="9"/>
    <col min="8703" max="8703" width="8.125" style="9" bestFit="1" customWidth="1"/>
    <col min="8704" max="8704" width="9.5" style="9" bestFit="1" customWidth="1"/>
    <col min="8705" max="8706" width="5.625" style="9" customWidth="1"/>
    <col min="8707" max="8707" width="6" style="9" bestFit="1" customWidth="1"/>
    <col min="8708" max="8708" width="13.625" style="9" customWidth="1"/>
    <col min="8709" max="8709" width="5.625" style="9" customWidth="1"/>
    <col min="8710" max="8710" width="6" style="9" bestFit="1" customWidth="1"/>
    <col min="8711" max="8711" width="13.625" style="9" customWidth="1"/>
    <col min="8712" max="8712" width="7.25" style="9" customWidth="1"/>
    <col min="8713" max="8713" width="7.625" style="9" customWidth="1"/>
    <col min="8714" max="8714" width="7.5" style="9" customWidth="1"/>
    <col min="8715" max="8718" width="7.625" style="9" customWidth="1"/>
    <col min="8719" max="8958" width="9" style="9"/>
    <col min="8959" max="8959" width="8.125" style="9" bestFit="1" customWidth="1"/>
    <col min="8960" max="8960" width="9.5" style="9" bestFit="1" customWidth="1"/>
    <col min="8961" max="8962" width="5.625" style="9" customWidth="1"/>
    <col min="8963" max="8963" width="6" style="9" bestFit="1" customWidth="1"/>
    <col min="8964" max="8964" width="13.625" style="9" customWidth="1"/>
    <col min="8965" max="8965" width="5.625" style="9" customWidth="1"/>
    <col min="8966" max="8966" width="6" style="9" bestFit="1" customWidth="1"/>
    <col min="8967" max="8967" width="13.625" style="9" customWidth="1"/>
    <col min="8968" max="8968" width="7.25" style="9" customWidth="1"/>
    <col min="8969" max="8969" width="7.625" style="9" customWidth="1"/>
    <col min="8970" max="8970" width="7.5" style="9" customWidth="1"/>
    <col min="8971" max="8974" width="7.625" style="9" customWidth="1"/>
    <col min="8975" max="9214" width="9" style="9"/>
    <col min="9215" max="9215" width="8.125" style="9" bestFit="1" customWidth="1"/>
    <col min="9216" max="9216" width="9.5" style="9" bestFit="1" customWidth="1"/>
    <col min="9217" max="9218" width="5.625" style="9" customWidth="1"/>
    <col min="9219" max="9219" width="6" style="9" bestFit="1" customWidth="1"/>
    <col min="9220" max="9220" width="13.625" style="9" customWidth="1"/>
    <col min="9221" max="9221" width="5.625" style="9" customWidth="1"/>
    <col min="9222" max="9222" width="6" style="9" bestFit="1" customWidth="1"/>
    <col min="9223" max="9223" width="13.625" style="9" customWidth="1"/>
    <col min="9224" max="9224" width="7.25" style="9" customWidth="1"/>
    <col min="9225" max="9225" width="7.625" style="9" customWidth="1"/>
    <col min="9226" max="9226" width="7.5" style="9" customWidth="1"/>
    <col min="9227" max="9230" width="7.625" style="9" customWidth="1"/>
    <col min="9231" max="9470" width="9" style="9"/>
    <col min="9471" max="9471" width="8.125" style="9" bestFit="1" customWidth="1"/>
    <col min="9472" max="9472" width="9.5" style="9" bestFit="1" customWidth="1"/>
    <col min="9473" max="9474" width="5.625" style="9" customWidth="1"/>
    <col min="9475" max="9475" width="6" style="9" bestFit="1" customWidth="1"/>
    <col min="9476" max="9476" width="13.625" style="9" customWidth="1"/>
    <col min="9477" max="9477" width="5.625" style="9" customWidth="1"/>
    <col min="9478" max="9478" width="6" style="9" bestFit="1" customWidth="1"/>
    <col min="9479" max="9479" width="13.625" style="9" customWidth="1"/>
    <col min="9480" max="9480" width="7.25" style="9" customWidth="1"/>
    <col min="9481" max="9481" width="7.625" style="9" customWidth="1"/>
    <col min="9482" max="9482" width="7.5" style="9" customWidth="1"/>
    <col min="9483" max="9486" width="7.625" style="9" customWidth="1"/>
    <col min="9487" max="9726" width="9" style="9"/>
    <col min="9727" max="9727" width="8.125" style="9" bestFit="1" customWidth="1"/>
    <col min="9728" max="9728" width="9.5" style="9" bestFit="1" customWidth="1"/>
    <col min="9729" max="9730" width="5.625" style="9" customWidth="1"/>
    <col min="9731" max="9731" width="6" style="9" bestFit="1" customWidth="1"/>
    <col min="9732" max="9732" width="13.625" style="9" customWidth="1"/>
    <col min="9733" max="9733" width="5.625" style="9" customWidth="1"/>
    <col min="9734" max="9734" width="6" style="9" bestFit="1" customWidth="1"/>
    <col min="9735" max="9735" width="13.625" style="9" customWidth="1"/>
    <col min="9736" max="9736" width="7.25" style="9" customWidth="1"/>
    <col min="9737" max="9737" width="7.625" style="9" customWidth="1"/>
    <col min="9738" max="9738" width="7.5" style="9" customWidth="1"/>
    <col min="9739" max="9742" width="7.625" style="9" customWidth="1"/>
    <col min="9743" max="9982" width="9" style="9"/>
    <col min="9983" max="9983" width="8.125" style="9" bestFit="1" customWidth="1"/>
    <col min="9984" max="9984" width="9.5" style="9" bestFit="1" customWidth="1"/>
    <col min="9985" max="9986" width="5.625" style="9" customWidth="1"/>
    <col min="9987" max="9987" width="6" style="9" bestFit="1" customWidth="1"/>
    <col min="9988" max="9988" width="13.625" style="9" customWidth="1"/>
    <col min="9989" max="9989" width="5.625" style="9" customWidth="1"/>
    <col min="9990" max="9990" width="6" style="9" bestFit="1" customWidth="1"/>
    <col min="9991" max="9991" width="13.625" style="9" customWidth="1"/>
    <col min="9992" max="9992" width="7.25" style="9" customWidth="1"/>
    <col min="9993" max="9993" width="7.625" style="9" customWidth="1"/>
    <col min="9994" max="9994" width="7.5" style="9" customWidth="1"/>
    <col min="9995" max="9998" width="7.625" style="9" customWidth="1"/>
    <col min="9999" max="10238" width="9" style="9"/>
    <col min="10239" max="10239" width="8.125" style="9" bestFit="1" customWidth="1"/>
    <col min="10240" max="10240" width="9.5" style="9" bestFit="1" customWidth="1"/>
    <col min="10241" max="10242" width="5.625" style="9" customWidth="1"/>
    <col min="10243" max="10243" width="6" style="9" bestFit="1" customWidth="1"/>
    <col min="10244" max="10244" width="13.625" style="9" customWidth="1"/>
    <col min="10245" max="10245" width="5.625" style="9" customWidth="1"/>
    <col min="10246" max="10246" width="6" style="9" bestFit="1" customWidth="1"/>
    <col min="10247" max="10247" width="13.625" style="9" customWidth="1"/>
    <col min="10248" max="10248" width="7.25" style="9" customWidth="1"/>
    <col min="10249" max="10249" width="7.625" style="9" customWidth="1"/>
    <col min="10250" max="10250" width="7.5" style="9" customWidth="1"/>
    <col min="10251" max="10254" width="7.625" style="9" customWidth="1"/>
    <col min="10255" max="10494" width="9" style="9"/>
    <col min="10495" max="10495" width="8.125" style="9" bestFit="1" customWidth="1"/>
    <col min="10496" max="10496" width="9.5" style="9" bestFit="1" customWidth="1"/>
    <col min="10497" max="10498" width="5.625" style="9" customWidth="1"/>
    <col min="10499" max="10499" width="6" style="9" bestFit="1" customWidth="1"/>
    <col min="10500" max="10500" width="13.625" style="9" customWidth="1"/>
    <col min="10501" max="10501" width="5.625" style="9" customWidth="1"/>
    <col min="10502" max="10502" width="6" style="9" bestFit="1" customWidth="1"/>
    <col min="10503" max="10503" width="13.625" style="9" customWidth="1"/>
    <col min="10504" max="10504" width="7.25" style="9" customWidth="1"/>
    <col min="10505" max="10505" width="7.625" style="9" customWidth="1"/>
    <col min="10506" max="10506" width="7.5" style="9" customWidth="1"/>
    <col min="10507" max="10510" width="7.625" style="9" customWidth="1"/>
    <col min="10511" max="10750" width="9" style="9"/>
    <col min="10751" max="10751" width="8.125" style="9" bestFit="1" customWidth="1"/>
    <col min="10752" max="10752" width="9.5" style="9" bestFit="1" customWidth="1"/>
    <col min="10753" max="10754" width="5.625" style="9" customWidth="1"/>
    <col min="10755" max="10755" width="6" style="9" bestFit="1" customWidth="1"/>
    <col min="10756" max="10756" width="13.625" style="9" customWidth="1"/>
    <col min="10757" max="10757" width="5.625" style="9" customWidth="1"/>
    <col min="10758" max="10758" width="6" style="9" bestFit="1" customWidth="1"/>
    <col min="10759" max="10759" width="13.625" style="9" customWidth="1"/>
    <col min="10760" max="10760" width="7.25" style="9" customWidth="1"/>
    <col min="10761" max="10761" width="7.625" style="9" customWidth="1"/>
    <col min="10762" max="10762" width="7.5" style="9" customWidth="1"/>
    <col min="10763" max="10766" width="7.625" style="9" customWidth="1"/>
    <col min="10767" max="11006" width="9" style="9"/>
    <col min="11007" max="11007" width="8.125" style="9" bestFit="1" customWidth="1"/>
    <col min="11008" max="11008" width="9.5" style="9" bestFit="1" customWidth="1"/>
    <col min="11009" max="11010" width="5.625" style="9" customWidth="1"/>
    <col min="11011" max="11011" width="6" style="9" bestFit="1" customWidth="1"/>
    <col min="11012" max="11012" width="13.625" style="9" customWidth="1"/>
    <col min="11013" max="11013" width="5.625" style="9" customWidth="1"/>
    <col min="11014" max="11014" width="6" style="9" bestFit="1" customWidth="1"/>
    <col min="11015" max="11015" width="13.625" style="9" customWidth="1"/>
    <col min="11016" max="11016" width="7.25" style="9" customWidth="1"/>
    <col min="11017" max="11017" width="7.625" style="9" customWidth="1"/>
    <col min="11018" max="11018" width="7.5" style="9" customWidth="1"/>
    <col min="11019" max="11022" width="7.625" style="9" customWidth="1"/>
    <col min="11023" max="11262" width="9" style="9"/>
    <col min="11263" max="11263" width="8.125" style="9" bestFit="1" customWidth="1"/>
    <col min="11264" max="11264" width="9.5" style="9" bestFit="1" customWidth="1"/>
    <col min="11265" max="11266" width="5.625" style="9" customWidth="1"/>
    <col min="11267" max="11267" width="6" style="9" bestFit="1" customWidth="1"/>
    <col min="11268" max="11268" width="13.625" style="9" customWidth="1"/>
    <col min="11269" max="11269" width="5.625" style="9" customWidth="1"/>
    <col min="11270" max="11270" width="6" style="9" bestFit="1" customWidth="1"/>
    <col min="11271" max="11271" width="13.625" style="9" customWidth="1"/>
    <col min="11272" max="11272" width="7.25" style="9" customWidth="1"/>
    <col min="11273" max="11273" width="7.625" style="9" customWidth="1"/>
    <col min="11274" max="11274" width="7.5" style="9" customWidth="1"/>
    <col min="11275" max="11278" width="7.625" style="9" customWidth="1"/>
    <col min="11279" max="11518" width="9" style="9"/>
    <col min="11519" max="11519" width="8.125" style="9" bestFit="1" customWidth="1"/>
    <col min="11520" max="11520" width="9.5" style="9" bestFit="1" customWidth="1"/>
    <col min="11521" max="11522" width="5.625" style="9" customWidth="1"/>
    <col min="11523" max="11523" width="6" style="9" bestFit="1" customWidth="1"/>
    <col min="11524" max="11524" width="13.625" style="9" customWidth="1"/>
    <col min="11525" max="11525" width="5.625" style="9" customWidth="1"/>
    <col min="11526" max="11526" width="6" style="9" bestFit="1" customWidth="1"/>
    <col min="11527" max="11527" width="13.625" style="9" customWidth="1"/>
    <col min="11528" max="11528" width="7.25" style="9" customWidth="1"/>
    <col min="11529" max="11529" width="7.625" style="9" customWidth="1"/>
    <col min="11530" max="11530" width="7.5" style="9" customWidth="1"/>
    <col min="11531" max="11534" width="7.625" style="9" customWidth="1"/>
    <col min="11535" max="11774" width="9" style="9"/>
    <col min="11775" max="11775" width="8.125" style="9" bestFit="1" customWidth="1"/>
    <col min="11776" max="11776" width="9.5" style="9" bestFit="1" customWidth="1"/>
    <col min="11777" max="11778" width="5.625" style="9" customWidth="1"/>
    <col min="11779" max="11779" width="6" style="9" bestFit="1" customWidth="1"/>
    <col min="11780" max="11780" width="13.625" style="9" customWidth="1"/>
    <col min="11781" max="11781" width="5.625" style="9" customWidth="1"/>
    <col min="11782" max="11782" width="6" style="9" bestFit="1" customWidth="1"/>
    <col min="11783" max="11783" width="13.625" style="9" customWidth="1"/>
    <col min="11784" max="11784" width="7.25" style="9" customWidth="1"/>
    <col min="11785" max="11785" width="7.625" style="9" customWidth="1"/>
    <col min="11786" max="11786" width="7.5" style="9" customWidth="1"/>
    <col min="11787" max="11790" width="7.625" style="9" customWidth="1"/>
    <col min="11791" max="12030" width="9" style="9"/>
    <col min="12031" max="12031" width="8.125" style="9" bestFit="1" customWidth="1"/>
    <col min="12032" max="12032" width="9.5" style="9" bestFit="1" customWidth="1"/>
    <col min="12033" max="12034" width="5.625" style="9" customWidth="1"/>
    <col min="12035" max="12035" width="6" style="9" bestFit="1" customWidth="1"/>
    <col min="12036" max="12036" width="13.625" style="9" customWidth="1"/>
    <col min="12037" max="12037" width="5.625" style="9" customWidth="1"/>
    <col min="12038" max="12038" width="6" style="9" bestFit="1" customWidth="1"/>
    <col min="12039" max="12039" width="13.625" style="9" customWidth="1"/>
    <col min="12040" max="12040" width="7.25" style="9" customWidth="1"/>
    <col min="12041" max="12041" width="7.625" style="9" customWidth="1"/>
    <col min="12042" max="12042" width="7.5" style="9" customWidth="1"/>
    <col min="12043" max="12046" width="7.625" style="9" customWidth="1"/>
    <col min="12047" max="12286" width="9" style="9"/>
    <col min="12287" max="12287" width="8.125" style="9" bestFit="1" customWidth="1"/>
    <col min="12288" max="12288" width="9.5" style="9" bestFit="1" customWidth="1"/>
    <col min="12289" max="12290" width="5.625" style="9" customWidth="1"/>
    <col min="12291" max="12291" width="6" style="9" bestFit="1" customWidth="1"/>
    <col min="12292" max="12292" width="13.625" style="9" customWidth="1"/>
    <col min="12293" max="12293" width="5.625" style="9" customWidth="1"/>
    <col min="12294" max="12294" width="6" style="9" bestFit="1" customWidth="1"/>
    <col min="12295" max="12295" width="13.625" style="9" customWidth="1"/>
    <col min="12296" max="12296" width="7.25" style="9" customWidth="1"/>
    <col min="12297" max="12297" width="7.625" style="9" customWidth="1"/>
    <col min="12298" max="12298" width="7.5" style="9" customWidth="1"/>
    <col min="12299" max="12302" width="7.625" style="9" customWidth="1"/>
    <col min="12303" max="12542" width="9" style="9"/>
    <col min="12543" max="12543" width="8.125" style="9" bestFit="1" customWidth="1"/>
    <col min="12544" max="12544" width="9.5" style="9" bestFit="1" customWidth="1"/>
    <col min="12545" max="12546" width="5.625" style="9" customWidth="1"/>
    <col min="12547" max="12547" width="6" style="9" bestFit="1" customWidth="1"/>
    <col min="12548" max="12548" width="13.625" style="9" customWidth="1"/>
    <col min="12549" max="12549" width="5.625" style="9" customWidth="1"/>
    <col min="12550" max="12550" width="6" style="9" bestFit="1" customWidth="1"/>
    <col min="12551" max="12551" width="13.625" style="9" customWidth="1"/>
    <col min="12552" max="12552" width="7.25" style="9" customWidth="1"/>
    <col min="12553" max="12553" width="7.625" style="9" customWidth="1"/>
    <col min="12554" max="12554" width="7.5" style="9" customWidth="1"/>
    <col min="12555" max="12558" width="7.625" style="9" customWidth="1"/>
    <col min="12559" max="12798" width="9" style="9"/>
    <col min="12799" max="12799" width="8.125" style="9" bestFit="1" customWidth="1"/>
    <col min="12800" max="12800" width="9.5" style="9" bestFit="1" customWidth="1"/>
    <col min="12801" max="12802" width="5.625" style="9" customWidth="1"/>
    <col min="12803" max="12803" width="6" style="9" bestFit="1" customWidth="1"/>
    <col min="12804" max="12804" width="13.625" style="9" customWidth="1"/>
    <col min="12805" max="12805" width="5.625" style="9" customWidth="1"/>
    <col min="12806" max="12806" width="6" style="9" bestFit="1" customWidth="1"/>
    <col min="12807" max="12807" width="13.625" style="9" customWidth="1"/>
    <col min="12808" max="12808" width="7.25" style="9" customWidth="1"/>
    <col min="12809" max="12809" width="7.625" style="9" customWidth="1"/>
    <col min="12810" max="12810" width="7.5" style="9" customWidth="1"/>
    <col min="12811" max="12814" width="7.625" style="9" customWidth="1"/>
    <col min="12815" max="13054" width="9" style="9"/>
    <col min="13055" max="13055" width="8.125" style="9" bestFit="1" customWidth="1"/>
    <col min="13056" max="13056" width="9.5" style="9" bestFit="1" customWidth="1"/>
    <col min="13057" max="13058" width="5.625" style="9" customWidth="1"/>
    <col min="13059" max="13059" width="6" style="9" bestFit="1" customWidth="1"/>
    <col min="13060" max="13060" width="13.625" style="9" customWidth="1"/>
    <col min="13061" max="13061" width="5.625" style="9" customWidth="1"/>
    <col min="13062" max="13062" width="6" style="9" bestFit="1" customWidth="1"/>
    <col min="13063" max="13063" width="13.625" style="9" customWidth="1"/>
    <col min="13064" max="13064" width="7.25" style="9" customWidth="1"/>
    <col min="13065" max="13065" width="7.625" style="9" customWidth="1"/>
    <col min="13066" max="13066" width="7.5" style="9" customWidth="1"/>
    <col min="13067" max="13070" width="7.625" style="9" customWidth="1"/>
    <col min="13071" max="13310" width="9" style="9"/>
    <col min="13311" max="13311" width="8.125" style="9" bestFit="1" customWidth="1"/>
    <col min="13312" max="13312" width="9.5" style="9" bestFit="1" customWidth="1"/>
    <col min="13313" max="13314" width="5.625" style="9" customWidth="1"/>
    <col min="13315" max="13315" width="6" style="9" bestFit="1" customWidth="1"/>
    <col min="13316" max="13316" width="13.625" style="9" customWidth="1"/>
    <col min="13317" max="13317" width="5.625" style="9" customWidth="1"/>
    <col min="13318" max="13318" width="6" style="9" bestFit="1" customWidth="1"/>
    <col min="13319" max="13319" width="13.625" style="9" customWidth="1"/>
    <col min="13320" max="13320" width="7.25" style="9" customWidth="1"/>
    <col min="13321" max="13321" width="7.625" style="9" customWidth="1"/>
    <col min="13322" max="13322" width="7.5" style="9" customWidth="1"/>
    <col min="13323" max="13326" width="7.625" style="9" customWidth="1"/>
    <col min="13327" max="13566" width="9" style="9"/>
    <col min="13567" max="13567" width="8.125" style="9" bestFit="1" customWidth="1"/>
    <col min="13568" max="13568" width="9.5" style="9" bestFit="1" customWidth="1"/>
    <col min="13569" max="13570" width="5.625" style="9" customWidth="1"/>
    <col min="13571" max="13571" width="6" style="9" bestFit="1" customWidth="1"/>
    <col min="13572" max="13572" width="13.625" style="9" customWidth="1"/>
    <col min="13573" max="13573" width="5.625" style="9" customWidth="1"/>
    <col min="13574" max="13574" width="6" style="9" bestFit="1" customWidth="1"/>
    <col min="13575" max="13575" width="13.625" style="9" customWidth="1"/>
    <col min="13576" max="13576" width="7.25" style="9" customWidth="1"/>
    <col min="13577" max="13577" width="7.625" style="9" customWidth="1"/>
    <col min="13578" max="13578" width="7.5" style="9" customWidth="1"/>
    <col min="13579" max="13582" width="7.625" style="9" customWidth="1"/>
    <col min="13583" max="13822" width="9" style="9"/>
    <col min="13823" max="13823" width="8.125" style="9" bestFit="1" customWidth="1"/>
    <col min="13824" max="13824" width="9.5" style="9" bestFit="1" customWidth="1"/>
    <col min="13825" max="13826" width="5.625" style="9" customWidth="1"/>
    <col min="13827" max="13827" width="6" style="9" bestFit="1" customWidth="1"/>
    <col min="13828" max="13828" width="13.625" style="9" customWidth="1"/>
    <col min="13829" max="13829" width="5.625" style="9" customWidth="1"/>
    <col min="13830" max="13830" width="6" style="9" bestFit="1" customWidth="1"/>
    <col min="13831" max="13831" width="13.625" style="9" customWidth="1"/>
    <col min="13832" max="13832" width="7.25" style="9" customWidth="1"/>
    <col min="13833" max="13833" width="7.625" style="9" customWidth="1"/>
    <col min="13834" max="13834" width="7.5" style="9" customWidth="1"/>
    <col min="13835" max="13838" width="7.625" style="9" customWidth="1"/>
    <col min="13839" max="14078" width="9" style="9"/>
    <col min="14079" max="14079" width="8.125" style="9" bestFit="1" customWidth="1"/>
    <col min="14080" max="14080" width="9.5" style="9" bestFit="1" customWidth="1"/>
    <col min="14081" max="14082" width="5.625" style="9" customWidth="1"/>
    <col min="14083" max="14083" width="6" style="9" bestFit="1" customWidth="1"/>
    <col min="14084" max="14084" width="13.625" style="9" customWidth="1"/>
    <col min="14085" max="14085" width="5.625" style="9" customWidth="1"/>
    <col min="14086" max="14086" width="6" style="9" bestFit="1" customWidth="1"/>
    <col min="14087" max="14087" width="13.625" style="9" customWidth="1"/>
    <col min="14088" max="14088" width="7.25" style="9" customWidth="1"/>
    <col min="14089" max="14089" width="7.625" style="9" customWidth="1"/>
    <col min="14090" max="14090" width="7.5" style="9" customWidth="1"/>
    <col min="14091" max="14094" width="7.625" style="9" customWidth="1"/>
    <col min="14095" max="14334" width="9" style="9"/>
    <col min="14335" max="14335" width="8.125" style="9" bestFit="1" customWidth="1"/>
    <col min="14336" max="14336" width="9.5" style="9" bestFit="1" customWidth="1"/>
    <col min="14337" max="14338" width="5.625" style="9" customWidth="1"/>
    <col min="14339" max="14339" width="6" style="9" bestFit="1" customWidth="1"/>
    <col min="14340" max="14340" width="13.625" style="9" customWidth="1"/>
    <col min="14341" max="14341" width="5.625" style="9" customWidth="1"/>
    <col min="14342" max="14342" width="6" style="9" bestFit="1" customWidth="1"/>
    <col min="14343" max="14343" width="13.625" style="9" customWidth="1"/>
    <col min="14344" max="14344" width="7.25" style="9" customWidth="1"/>
    <col min="14345" max="14345" width="7.625" style="9" customWidth="1"/>
    <col min="14346" max="14346" width="7.5" style="9" customWidth="1"/>
    <col min="14347" max="14350" width="7.625" style="9" customWidth="1"/>
    <col min="14351" max="14590" width="9" style="9"/>
    <col min="14591" max="14591" width="8.125" style="9" bestFit="1" customWidth="1"/>
    <col min="14592" max="14592" width="9.5" style="9" bestFit="1" customWidth="1"/>
    <col min="14593" max="14594" width="5.625" style="9" customWidth="1"/>
    <col min="14595" max="14595" width="6" style="9" bestFit="1" customWidth="1"/>
    <col min="14596" max="14596" width="13.625" style="9" customWidth="1"/>
    <col min="14597" max="14597" width="5.625" style="9" customWidth="1"/>
    <col min="14598" max="14598" width="6" style="9" bestFit="1" customWidth="1"/>
    <col min="14599" max="14599" width="13.625" style="9" customWidth="1"/>
    <col min="14600" max="14600" width="7.25" style="9" customWidth="1"/>
    <col min="14601" max="14601" width="7.625" style="9" customWidth="1"/>
    <col min="14602" max="14602" width="7.5" style="9" customWidth="1"/>
    <col min="14603" max="14606" width="7.625" style="9" customWidth="1"/>
    <col min="14607" max="14846" width="9" style="9"/>
    <col min="14847" max="14847" width="8.125" style="9" bestFit="1" customWidth="1"/>
    <col min="14848" max="14848" width="9.5" style="9" bestFit="1" customWidth="1"/>
    <col min="14849" max="14850" width="5.625" style="9" customWidth="1"/>
    <col min="14851" max="14851" width="6" style="9" bestFit="1" customWidth="1"/>
    <col min="14852" max="14852" width="13.625" style="9" customWidth="1"/>
    <col min="14853" max="14853" width="5.625" style="9" customWidth="1"/>
    <col min="14854" max="14854" width="6" style="9" bestFit="1" customWidth="1"/>
    <col min="14855" max="14855" width="13.625" style="9" customWidth="1"/>
    <col min="14856" max="14856" width="7.25" style="9" customWidth="1"/>
    <col min="14857" max="14857" width="7.625" style="9" customWidth="1"/>
    <col min="14858" max="14858" width="7.5" style="9" customWidth="1"/>
    <col min="14859" max="14862" width="7.625" style="9" customWidth="1"/>
    <col min="14863" max="15102" width="9" style="9"/>
    <col min="15103" max="15103" width="8.125" style="9" bestFit="1" customWidth="1"/>
    <col min="15104" max="15104" width="9.5" style="9" bestFit="1" customWidth="1"/>
    <col min="15105" max="15106" width="5.625" style="9" customWidth="1"/>
    <col min="15107" max="15107" width="6" style="9" bestFit="1" customWidth="1"/>
    <col min="15108" max="15108" width="13.625" style="9" customWidth="1"/>
    <col min="15109" max="15109" width="5.625" style="9" customWidth="1"/>
    <col min="15110" max="15110" width="6" style="9" bestFit="1" customWidth="1"/>
    <col min="15111" max="15111" width="13.625" style="9" customWidth="1"/>
    <col min="15112" max="15112" width="7.25" style="9" customWidth="1"/>
    <col min="15113" max="15113" width="7.625" style="9" customWidth="1"/>
    <col min="15114" max="15114" width="7.5" style="9" customWidth="1"/>
    <col min="15115" max="15118" width="7.625" style="9" customWidth="1"/>
    <col min="15119" max="15358" width="9" style="9"/>
    <col min="15359" max="15359" width="8.125" style="9" bestFit="1" customWidth="1"/>
    <col min="15360" max="15360" width="9.5" style="9" bestFit="1" customWidth="1"/>
    <col min="15361" max="15362" width="5.625" style="9" customWidth="1"/>
    <col min="15363" max="15363" width="6" style="9" bestFit="1" customWidth="1"/>
    <col min="15364" max="15364" width="13.625" style="9" customWidth="1"/>
    <col min="15365" max="15365" width="5.625" style="9" customWidth="1"/>
    <col min="15366" max="15366" width="6" style="9" bestFit="1" customWidth="1"/>
    <col min="15367" max="15367" width="13.625" style="9" customWidth="1"/>
    <col min="15368" max="15368" width="7.25" style="9" customWidth="1"/>
    <col min="15369" max="15369" width="7.625" style="9" customWidth="1"/>
    <col min="15370" max="15370" width="7.5" style="9" customWidth="1"/>
    <col min="15371" max="15374" width="7.625" style="9" customWidth="1"/>
    <col min="15375" max="15614" width="9" style="9"/>
    <col min="15615" max="15615" width="8.125" style="9" bestFit="1" customWidth="1"/>
    <col min="15616" max="15616" width="9.5" style="9" bestFit="1" customWidth="1"/>
    <col min="15617" max="15618" width="5.625" style="9" customWidth="1"/>
    <col min="15619" max="15619" width="6" style="9" bestFit="1" customWidth="1"/>
    <col min="15620" max="15620" width="13.625" style="9" customWidth="1"/>
    <col min="15621" max="15621" width="5.625" style="9" customWidth="1"/>
    <col min="15622" max="15622" width="6" style="9" bestFit="1" customWidth="1"/>
    <col min="15623" max="15623" width="13.625" style="9" customWidth="1"/>
    <col min="15624" max="15624" width="7.25" style="9" customWidth="1"/>
    <col min="15625" max="15625" width="7.625" style="9" customWidth="1"/>
    <col min="15626" max="15626" width="7.5" style="9" customWidth="1"/>
    <col min="15627" max="15630" width="7.625" style="9" customWidth="1"/>
    <col min="15631" max="15870" width="9" style="9"/>
    <col min="15871" max="15871" width="8.125" style="9" bestFit="1" customWidth="1"/>
    <col min="15872" max="15872" width="9.5" style="9" bestFit="1" customWidth="1"/>
    <col min="15873" max="15874" width="5.625" style="9" customWidth="1"/>
    <col min="15875" max="15875" width="6" style="9" bestFit="1" customWidth="1"/>
    <col min="15876" max="15876" width="13.625" style="9" customWidth="1"/>
    <col min="15877" max="15877" width="5.625" style="9" customWidth="1"/>
    <col min="15878" max="15878" width="6" style="9" bestFit="1" customWidth="1"/>
    <col min="15879" max="15879" width="13.625" style="9" customWidth="1"/>
    <col min="15880" max="15880" width="7.25" style="9" customWidth="1"/>
    <col min="15881" max="15881" width="7.625" style="9" customWidth="1"/>
    <col min="15882" max="15882" width="7.5" style="9" customWidth="1"/>
    <col min="15883" max="15886" width="7.625" style="9" customWidth="1"/>
    <col min="15887" max="16126" width="9" style="9"/>
    <col min="16127" max="16127" width="8.125" style="9" bestFit="1" customWidth="1"/>
    <col min="16128" max="16128" width="9.5" style="9" bestFit="1" customWidth="1"/>
    <col min="16129" max="16130" width="5.625" style="9" customWidth="1"/>
    <col min="16131" max="16131" width="6" style="9" bestFit="1" customWidth="1"/>
    <col min="16132" max="16132" width="13.625" style="9" customWidth="1"/>
    <col min="16133" max="16133" width="5.625" style="9" customWidth="1"/>
    <col min="16134" max="16134" width="6" style="9" bestFit="1" customWidth="1"/>
    <col min="16135" max="16135" width="13.625" style="9" customWidth="1"/>
    <col min="16136" max="16136" width="7.25" style="9" customWidth="1"/>
    <col min="16137" max="16137" width="7.625" style="9" customWidth="1"/>
    <col min="16138" max="16138" width="7.5" style="9" customWidth="1"/>
    <col min="16139" max="16142" width="7.625" style="9" customWidth="1"/>
    <col min="16143" max="16384" width="9" style="9"/>
  </cols>
  <sheetData>
    <row r="1" spans="1:13" s="10" customFormat="1" ht="14.25">
      <c r="A1" s="177" t="s">
        <v>79</v>
      </c>
      <c r="B1" s="177" t="s">
        <v>20</v>
      </c>
      <c r="C1" s="177" t="s">
        <v>21</v>
      </c>
      <c r="D1" s="177" t="s">
        <v>22</v>
      </c>
      <c r="E1" s="177" t="s">
        <v>23</v>
      </c>
      <c r="F1" s="177"/>
      <c r="G1" s="177"/>
      <c r="H1" s="177"/>
      <c r="I1" s="177"/>
      <c r="J1" s="177"/>
      <c r="K1" s="177" t="s">
        <v>24</v>
      </c>
      <c r="L1" s="177" t="s">
        <v>25</v>
      </c>
      <c r="M1" s="177" t="s">
        <v>2915</v>
      </c>
    </row>
    <row r="2" spans="1:13" ht="42.75">
      <c r="A2" s="178"/>
      <c r="B2" s="178"/>
      <c r="C2" s="177"/>
      <c r="D2" s="177"/>
      <c r="E2" s="11" t="s">
        <v>26</v>
      </c>
      <c r="F2" s="11" t="s">
        <v>27</v>
      </c>
      <c r="G2" s="11" t="s">
        <v>28</v>
      </c>
      <c r="H2" s="11" t="s">
        <v>29</v>
      </c>
      <c r="I2" s="11" t="s">
        <v>30</v>
      </c>
      <c r="J2" s="80" t="s">
        <v>2916</v>
      </c>
      <c r="K2" s="177"/>
      <c r="L2" s="177"/>
      <c r="M2" s="177"/>
    </row>
    <row r="3" spans="1:13" ht="13.5">
      <c r="A3" s="92" t="s">
        <v>2657</v>
      </c>
      <c r="B3" s="92" t="s">
        <v>2658</v>
      </c>
      <c r="C3" s="22">
        <v>13</v>
      </c>
      <c r="D3" s="22">
        <v>7</v>
      </c>
      <c r="E3" s="22" t="s">
        <v>32</v>
      </c>
      <c r="F3" s="88" t="s">
        <v>2659</v>
      </c>
      <c r="G3" s="88">
        <v>8</v>
      </c>
      <c r="H3" s="18">
        <v>805</v>
      </c>
      <c r="I3" s="88" t="s">
        <v>2660</v>
      </c>
      <c r="J3" s="79">
        <v>17</v>
      </c>
      <c r="K3" s="79">
        <f t="shared" ref="K3:K14" si="0">15+4*C3/3+4*(D3/2)/3</f>
        <v>36.999999999999993</v>
      </c>
      <c r="L3" s="79">
        <f t="shared" ref="L3:L14" si="1">J3-K3</f>
        <v>-19.999999999999993</v>
      </c>
      <c r="M3" s="66">
        <f>SUMPRODUCT(TEXT(L3-{0,5,15,25,35},"0;\0")*{0,2,3,3,7})</f>
        <v>0</v>
      </c>
    </row>
    <row r="4" spans="1:13" ht="13.5">
      <c r="A4" s="92" t="s">
        <v>2657</v>
      </c>
      <c r="B4" s="92" t="s">
        <v>2661</v>
      </c>
      <c r="C4" s="22">
        <v>8</v>
      </c>
      <c r="D4" s="22">
        <v>7</v>
      </c>
      <c r="E4" s="22" t="s">
        <v>32</v>
      </c>
      <c r="F4" s="88" t="s">
        <v>2659</v>
      </c>
      <c r="G4" s="88">
        <v>8</v>
      </c>
      <c r="H4" s="18">
        <v>806</v>
      </c>
      <c r="I4" s="88" t="s">
        <v>2662</v>
      </c>
      <c r="J4" s="79">
        <v>25</v>
      </c>
      <c r="K4" s="79">
        <f t="shared" si="0"/>
        <v>30.333333333333332</v>
      </c>
      <c r="L4" s="79">
        <f t="shared" si="1"/>
        <v>-5.3333333333333321</v>
      </c>
      <c r="M4" s="66">
        <f>SUMPRODUCT(TEXT(L4-{0,5,15,25,35},"0;\0")*{0,2,3,3,7})</f>
        <v>0</v>
      </c>
    </row>
    <row r="5" spans="1:13" ht="13.5">
      <c r="A5" s="92" t="s">
        <v>2657</v>
      </c>
      <c r="B5" s="92" t="s">
        <v>2663</v>
      </c>
      <c r="C5" s="22">
        <v>12</v>
      </c>
      <c r="D5" s="22">
        <v>7</v>
      </c>
      <c r="E5" s="22" t="s">
        <v>32</v>
      </c>
      <c r="F5" s="88" t="s">
        <v>2659</v>
      </c>
      <c r="G5" s="88">
        <v>8</v>
      </c>
      <c r="H5" s="18">
        <v>806</v>
      </c>
      <c r="I5" s="88" t="s">
        <v>2662</v>
      </c>
      <c r="J5" s="79">
        <v>25</v>
      </c>
      <c r="K5" s="79">
        <f t="shared" si="0"/>
        <v>35.666666666666664</v>
      </c>
      <c r="L5" s="79">
        <f t="shared" si="1"/>
        <v>-10.666666666666664</v>
      </c>
      <c r="M5" s="66">
        <f>SUMPRODUCT(TEXT(L5-{0,5,15,25,35},"0;\0")*{0,2,3,3,7})</f>
        <v>0</v>
      </c>
    </row>
    <row r="6" spans="1:13" ht="13.5">
      <c r="A6" s="22" t="s">
        <v>2664</v>
      </c>
      <c r="B6" s="22" t="s">
        <v>1153</v>
      </c>
      <c r="C6" s="22">
        <v>11</v>
      </c>
      <c r="D6" s="22">
        <v>0</v>
      </c>
      <c r="E6" s="22" t="s">
        <v>32</v>
      </c>
      <c r="F6" s="88" t="s">
        <v>2665</v>
      </c>
      <c r="G6" s="88">
        <v>8</v>
      </c>
      <c r="H6" s="18">
        <v>807</v>
      </c>
      <c r="I6" s="88" t="s">
        <v>1154</v>
      </c>
      <c r="J6" s="79">
        <v>9</v>
      </c>
      <c r="K6" s="79">
        <f t="shared" si="0"/>
        <v>29.666666666666664</v>
      </c>
      <c r="L6" s="79">
        <f t="shared" si="1"/>
        <v>-20.666666666666664</v>
      </c>
      <c r="M6" s="66">
        <f>SUMPRODUCT(TEXT(L6-{0,5,15,25,35},"0;\0")*{0,2,3,3,7})</f>
        <v>0</v>
      </c>
    </row>
    <row r="7" spans="1:13" ht="13.5">
      <c r="A7" s="92" t="s">
        <v>2666</v>
      </c>
      <c r="B7" s="92" t="s">
        <v>2667</v>
      </c>
      <c r="C7" s="22">
        <v>14</v>
      </c>
      <c r="D7" s="22">
        <v>6</v>
      </c>
      <c r="E7" s="22" t="s">
        <v>32</v>
      </c>
      <c r="F7" s="88" t="s">
        <v>2665</v>
      </c>
      <c r="G7" s="88">
        <v>8</v>
      </c>
      <c r="H7" s="18">
        <v>807</v>
      </c>
      <c r="I7" s="88" t="s">
        <v>1154</v>
      </c>
      <c r="J7" s="79">
        <v>8</v>
      </c>
      <c r="K7" s="79">
        <f t="shared" si="0"/>
        <v>37.666666666666671</v>
      </c>
      <c r="L7" s="79">
        <f t="shared" si="1"/>
        <v>-29.666666666666671</v>
      </c>
      <c r="M7" s="66">
        <f>SUMPRODUCT(TEXT(L7-{0,5,15,25,35},"0;\0")*{0,2,3,3,7})</f>
        <v>0</v>
      </c>
    </row>
    <row r="8" spans="1:13" ht="27">
      <c r="A8" s="22" t="s">
        <v>2668</v>
      </c>
      <c r="B8" s="22" t="s">
        <v>1155</v>
      </c>
      <c r="C8" s="22">
        <v>11</v>
      </c>
      <c r="D8" s="22">
        <v>0</v>
      </c>
      <c r="E8" s="22" t="s">
        <v>32</v>
      </c>
      <c r="F8" s="88" t="s">
        <v>2669</v>
      </c>
      <c r="G8" s="88">
        <v>8</v>
      </c>
      <c r="H8" s="18">
        <v>809</v>
      </c>
      <c r="I8" s="87" t="s">
        <v>2670</v>
      </c>
      <c r="J8" s="79">
        <v>9</v>
      </c>
      <c r="K8" s="79">
        <f t="shared" si="0"/>
        <v>29.666666666666664</v>
      </c>
      <c r="L8" s="79">
        <f t="shared" si="1"/>
        <v>-20.666666666666664</v>
      </c>
      <c r="M8" s="66">
        <f>SUMPRODUCT(TEXT(L8-{0,5,15,25,35},"0;\0")*{0,2,3,3,7})</f>
        <v>0</v>
      </c>
    </row>
    <row r="9" spans="1:13" ht="27">
      <c r="A9" s="92" t="s">
        <v>2671</v>
      </c>
      <c r="B9" s="92" t="s">
        <v>2672</v>
      </c>
      <c r="C9" s="22">
        <v>12</v>
      </c>
      <c r="D9" s="22">
        <v>6</v>
      </c>
      <c r="E9" s="22" t="s">
        <v>32</v>
      </c>
      <c r="F9" s="88" t="s">
        <v>2669</v>
      </c>
      <c r="G9" s="88">
        <v>8</v>
      </c>
      <c r="H9" s="18">
        <v>809</v>
      </c>
      <c r="I9" s="87" t="s">
        <v>2670</v>
      </c>
      <c r="J9" s="79">
        <v>9</v>
      </c>
      <c r="K9" s="79">
        <f t="shared" si="0"/>
        <v>35</v>
      </c>
      <c r="L9" s="79">
        <f t="shared" si="1"/>
        <v>-26</v>
      </c>
      <c r="M9" s="66">
        <f>SUMPRODUCT(TEXT(L9-{0,5,15,25,35},"0;\0")*{0,2,3,3,7})</f>
        <v>0</v>
      </c>
    </row>
    <row r="10" spans="1:13" ht="13.5">
      <c r="A10" s="22" t="s">
        <v>2673</v>
      </c>
      <c r="B10" s="22" t="s">
        <v>1156</v>
      </c>
      <c r="C10" s="22">
        <v>16</v>
      </c>
      <c r="D10" s="22">
        <v>8</v>
      </c>
      <c r="E10" s="22" t="s">
        <v>32</v>
      </c>
      <c r="F10" s="88" t="s">
        <v>2674</v>
      </c>
      <c r="G10" s="88">
        <v>8</v>
      </c>
      <c r="H10" s="18">
        <v>811</v>
      </c>
      <c r="I10" s="88" t="s">
        <v>1157</v>
      </c>
      <c r="J10" s="17">
        <v>14</v>
      </c>
      <c r="K10" s="79">
        <f t="shared" si="0"/>
        <v>41.666666666666664</v>
      </c>
      <c r="L10" s="79">
        <f t="shared" si="1"/>
        <v>-27.666666666666664</v>
      </c>
      <c r="M10" s="66">
        <f>SUMPRODUCT(TEXT(L10-{0,5,15,25,35},"0;\0")*{0,2,3,3,7})</f>
        <v>0</v>
      </c>
    </row>
    <row r="11" spans="1:13" ht="13.5">
      <c r="A11" s="22" t="s">
        <v>2675</v>
      </c>
      <c r="B11" s="22" t="s">
        <v>1158</v>
      </c>
      <c r="C11" s="22">
        <v>11</v>
      </c>
      <c r="D11" s="22">
        <v>7</v>
      </c>
      <c r="E11" s="22" t="s">
        <v>32</v>
      </c>
      <c r="F11" s="88" t="s">
        <v>2676</v>
      </c>
      <c r="G11" s="88">
        <v>8</v>
      </c>
      <c r="H11" s="18">
        <v>811</v>
      </c>
      <c r="I11" s="88" t="s">
        <v>1157</v>
      </c>
      <c r="J11" s="17">
        <v>14</v>
      </c>
      <c r="K11" s="79">
        <f t="shared" si="0"/>
        <v>34.333333333333329</v>
      </c>
      <c r="L11" s="79">
        <f t="shared" si="1"/>
        <v>-20.333333333333329</v>
      </c>
      <c r="M11" s="66">
        <f>SUMPRODUCT(TEXT(L11-{0,5,15,25,35},"0;\0")*{0,2,3,3,7})</f>
        <v>0</v>
      </c>
    </row>
    <row r="12" spans="1:13" ht="13.5">
      <c r="A12" s="92" t="s">
        <v>2677</v>
      </c>
      <c r="B12" s="92" t="s">
        <v>2678</v>
      </c>
      <c r="C12" s="22">
        <v>9</v>
      </c>
      <c r="D12" s="22">
        <v>3</v>
      </c>
      <c r="E12" s="22" t="s">
        <v>32</v>
      </c>
      <c r="F12" s="88" t="s">
        <v>2676</v>
      </c>
      <c r="G12" s="88">
        <v>9</v>
      </c>
      <c r="H12" s="18">
        <v>903</v>
      </c>
      <c r="I12" s="88" t="s">
        <v>2679</v>
      </c>
      <c r="J12" s="17">
        <v>16</v>
      </c>
      <c r="K12" s="79">
        <f t="shared" si="0"/>
        <v>29</v>
      </c>
      <c r="L12" s="79">
        <f t="shared" si="1"/>
        <v>-13</v>
      </c>
      <c r="M12" s="66">
        <f>SUMPRODUCT(TEXT(L12-{0,5,15,25,35},"0;\0")*{0,2,3,3,7})</f>
        <v>0</v>
      </c>
    </row>
    <row r="13" spans="1:13" ht="13.5">
      <c r="A13" s="22" t="s">
        <v>2680</v>
      </c>
      <c r="B13" s="22" t="s">
        <v>1159</v>
      </c>
      <c r="C13" s="22">
        <v>15</v>
      </c>
      <c r="D13" s="22">
        <v>7</v>
      </c>
      <c r="E13" s="22" t="s">
        <v>32</v>
      </c>
      <c r="F13" s="88" t="s">
        <v>2681</v>
      </c>
      <c r="G13" s="88">
        <v>9</v>
      </c>
      <c r="H13" s="18">
        <v>903</v>
      </c>
      <c r="I13" s="88" t="s">
        <v>1160</v>
      </c>
      <c r="J13" s="17">
        <v>16</v>
      </c>
      <c r="K13" s="79">
        <f t="shared" si="0"/>
        <v>39.666666666666664</v>
      </c>
      <c r="L13" s="79">
        <f t="shared" si="1"/>
        <v>-23.666666666666664</v>
      </c>
      <c r="M13" s="66">
        <f>SUMPRODUCT(TEXT(L13-{0,5,15,25,35},"0;\0")*{0,2,3,3,7})</f>
        <v>0</v>
      </c>
    </row>
    <row r="14" spans="1:13" ht="13.5">
      <c r="A14" s="225" t="s">
        <v>2682</v>
      </c>
      <c r="B14" s="225" t="s">
        <v>1161</v>
      </c>
      <c r="C14" s="225">
        <v>12</v>
      </c>
      <c r="D14" s="225">
        <v>8</v>
      </c>
      <c r="E14" s="22" t="s">
        <v>32</v>
      </c>
      <c r="F14" s="88" t="s">
        <v>2683</v>
      </c>
      <c r="G14" s="88">
        <v>9</v>
      </c>
      <c r="H14" s="18">
        <v>903</v>
      </c>
      <c r="I14" s="88" t="s">
        <v>1162</v>
      </c>
      <c r="J14" s="229">
        <v>29</v>
      </c>
      <c r="K14" s="305">
        <f t="shared" si="0"/>
        <v>36.333333333333336</v>
      </c>
      <c r="L14" s="305">
        <f t="shared" si="1"/>
        <v>-7.3333333333333357</v>
      </c>
      <c r="M14" s="339">
        <f>SUMPRODUCT(TEXT(L14-{0,5,15,25,35},"0;\0")*{0,2,3,3,7})</f>
        <v>0</v>
      </c>
    </row>
    <row r="15" spans="1:13" ht="27">
      <c r="A15" s="226" t="s">
        <v>2684</v>
      </c>
      <c r="B15" s="226"/>
      <c r="C15" s="226"/>
      <c r="D15" s="226"/>
      <c r="E15" s="87" t="s">
        <v>83</v>
      </c>
      <c r="F15" s="88" t="s">
        <v>2685</v>
      </c>
      <c r="G15" s="87">
        <v>4</v>
      </c>
      <c r="H15" s="87">
        <v>406</v>
      </c>
      <c r="I15" s="88" t="s">
        <v>2686</v>
      </c>
      <c r="J15" s="230"/>
      <c r="K15" s="307"/>
      <c r="L15" s="307"/>
      <c r="M15" s="340"/>
    </row>
    <row r="16" spans="1:13" ht="13.5">
      <c r="A16" s="28" t="s">
        <v>2684</v>
      </c>
      <c r="B16" s="28" t="s">
        <v>1163</v>
      </c>
      <c r="C16" s="28">
        <v>13</v>
      </c>
      <c r="D16" s="28">
        <v>8</v>
      </c>
      <c r="E16" s="28" t="s">
        <v>32</v>
      </c>
      <c r="F16" s="57" t="s">
        <v>2687</v>
      </c>
      <c r="G16" s="140">
        <v>9</v>
      </c>
      <c r="H16" s="88" t="s">
        <v>2688</v>
      </c>
      <c r="I16" s="28" t="s">
        <v>2689</v>
      </c>
      <c r="J16" s="17">
        <v>16</v>
      </c>
      <c r="K16" s="79">
        <f t="shared" ref="K16:K26" si="2">15+4*C16/3+4*(D16/2)/3</f>
        <v>37.666666666666664</v>
      </c>
      <c r="L16" s="79">
        <f t="shared" ref="L16:L38" si="3">J16-K16</f>
        <v>-21.666666666666664</v>
      </c>
      <c r="M16" s="66">
        <f>SUMPRODUCT(TEXT(L16-{0,5,15,25,35},"0;\0")*{0,2,3,3,7})</f>
        <v>0</v>
      </c>
    </row>
    <row r="17" spans="1:13" ht="13.5">
      <c r="A17" s="87" t="s">
        <v>2690</v>
      </c>
      <c r="B17" s="87" t="s">
        <v>1164</v>
      </c>
      <c r="C17" s="87">
        <v>10</v>
      </c>
      <c r="D17" s="87">
        <v>9</v>
      </c>
      <c r="E17" s="87" t="s">
        <v>32</v>
      </c>
      <c r="F17" s="88" t="s">
        <v>2691</v>
      </c>
      <c r="G17" s="87">
        <v>9</v>
      </c>
      <c r="H17" s="88" t="s">
        <v>2692</v>
      </c>
      <c r="I17" s="87" t="s">
        <v>1165</v>
      </c>
      <c r="J17" s="79">
        <v>17</v>
      </c>
      <c r="K17" s="79">
        <f t="shared" si="2"/>
        <v>34.333333333333336</v>
      </c>
      <c r="L17" s="79">
        <f t="shared" si="3"/>
        <v>-17.333333333333336</v>
      </c>
      <c r="M17" s="66">
        <f>SUMPRODUCT(TEXT(L17-{0,5,15,25,35},"0;\0")*{0,2,3,3,7})</f>
        <v>0</v>
      </c>
    </row>
    <row r="18" spans="1:13" ht="27">
      <c r="A18" s="87" t="s">
        <v>2693</v>
      </c>
      <c r="B18" s="87" t="s">
        <v>1166</v>
      </c>
      <c r="C18" s="87">
        <v>17</v>
      </c>
      <c r="D18" s="87">
        <v>8</v>
      </c>
      <c r="E18" s="87" t="s">
        <v>83</v>
      </c>
      <c r="F18" s="87" t="s">
        <v>2694</v>
      </c>
      <c r="G18" s="87">
        <v>2</v>
      </c>
      <c r="H18" s="87">
        <v>201</v>
      </c>
      <c r="I18" s="88" t="s">
        <v>2695</v>
      </c>
      <c r="J18" s="79">
        <v>15</v>
      </c>
      <c r="K18" s="79">
        <f t="shared" si="2"/>
        <v>43.000000000000007</v>
      </c>
      <c r="L18" s="79">
        <f t="shared" si="3"/>
        <v>-28.000000000000007</v>
      </c>
      <c r="M18" s="66">
        <f>SUMPRODUCT(TEXT(L18-{0,5,15,25,35},"0;\0")*{0,2,3,3,7})</f>
        <v>0</v>
      </c>
    </row>
    <row r="19" spans="1:13" ht="27">
      <c r="A19" s="32" t="s">
        <v>2696</v>
      </c>
      <c r="B19" s="32" t="s">
        <v>1167</v>
      </c>
      <c r="C19" s="32">
        <v>13</v>
      </c>
      <c r="D19" s="32">
        <v>6</v>
      </c>
      <c r="E19" s="32" t="s">
        <v>83</v>
      </c>
      <c r="F19" s="105" t="s">
        <v>2697</v>
      </c>
      <c r="G19" s="32">
        <v>2</v>
      </c>
      <c r="H19" s="32">
        <v>201</v>
      </c>
      <c r="I19" s="88" t="s">
        <v>2698</v>
      </c>
      <c r="J19" s="69">
        <v>15</v>
      </c>
      <c r="K19" s="79">
        <f t="shared" si="2"/>
        <v>36.333333333333329</v>
      </c>
      <c r="L19" s="79">
        <f t="shared" si="3"/>
        <v>-21.333333333333329</v>
      </c>
      <c r="M19" s="66">
        <f>SUMPRODUCT(TEXT(L19-{0,5,15,25,35},"0;\0")*{0,2,3,3,7})</f>
        <v>0</v>
      </c>
    </row>
    <row r="20" spans="1:13" ht="13.5">
      <c r="A20" s="88" t="s">
        <v>2699</v>
      </c>
      <c r="B20" s="88" t="s">
        <v>2700</v>
      </c>
      <c r="C20" s="87">
        <v>11</v>
      </c>
      <c r="D20" s="87">
        <v>0</v>
      </c>
      <c r="E20" s="87" t="s">
        <v>83</v>
      </c>
      <c r="F20" s="88" t="s">
        <v>2697</v>
      </c>
      <c r="G20" s="87">
        <v>4</v>
      </c>
      <c r="H20" s="87">
        <v>401</v>
      </c>
      <c r="I20" s="88" t="s">
        <v>2701</v>
      </c>
      <c r="J20" s="79">
        <v>26</v>
      </c>
      <c r="K20" s="79">
        <f t="shared" si="2"/>
        <v>29.666666666666664</v>
      </c>
      <c r="L20" s="79">
        <f t="shared" si="3"/>
        <v>-3.6666666666666643</v>
      </c>
      <c r="M20" s="66">
        <f>SUMPRODUCT(TEXT(L20-{0,5,15,25,35},"0;\0")*{0,2,3,3,7})</f>
        <v>0</v>
      </c>
    </row>
    <row r="21" spans="1:13" ht="13.5">
      <c r="A21" s="88" t="s">
        <v>2699</v>
      </c>
      <c r="B21" s="88" t="s">
        <v>2702</v>
      </c>
      <c r="C21" s="87">
        <v>10</v>
      </c>
      <c r="D21" s="87">
        <v>6</v>
      </c>
      <c r="E21" s="87" t="s">
        <v>83</v>
      </c>
      <c r="F21" s="88" t="s">
        <v>2697</v>
      </c>
      <c r="G21" s="87">
        <v>4</v>
      </c>
      <c r="H21" s="87">
        <v>401</v>
      </c>
      <c r="I21" s="88" t="s">
        <v>2701</v>
      </c>
      <c r="J21" s="79">
        <v>26</v>
      </c>
      <c r="K21" s="79">
        <f t="shared" si="2"/>
        <v>32.333333333333336</v>
      </c>
      <c r="L21" s="79">
        <f t="shared" si="3"/>
        <v>-6.3333333333333357</v>
      </c>
      <c r="M21" s="66">
        <f>SUMPRODUCT(TEXT(L21-{0,5,15,25,35},"0;\0")*{0,2,3,3,7})</f>
        <v>0</v>
      </c>
    </row>
    <row r="22" spans="1:13" ht="27">
      <c r="A22" s="88" t="s">
        <v>2699</v>
      </c>
      <c r="B22" s="88" t="s">
        <v>2703</v>
      </c>
      <c r="C22" s="87">
        <v>7</v>
      </c>
      <c r="D22" s="87">
        <v>6</v>
      </c>
      <c r="E22" s="87" t="s">
        <v>83</v>
      </c>
      <c r="F22" s="88" t="s">
        <v>2697</v>
      </c>
      <c r="G22" s="87">
        <v>4</v>
      </c>
      <c r="H22" s="87">
        <v>402</v>
      </c>
      <c r="I22" s="88" t="s">
        <v>2704</v>
      </c>
      <c r="J22" s="79">
        <v>26</v>
      </c>
      <c r="K22" s="79">
        <f t="shared" si="2"/>
        <v>28.333333333333336</v>
      </c>
      <c r="L22" s="79">
        <f t="shared" si="3"/>
        <v>-2.3333333333333357</v>
      </c>
      <c r="M22" s="66">
        <f>SUMPRODUCT(TEXT(L22-{0,5,15,25,35},"0;\0")*{0,2,3,3,7})</f>
        <v>0</v>
      </c>
    </row>
    <row r="23" spans="1:13" ht="27">
      <c r="A23" s="88" t="s">
        <v>2699</v>
      </c>
      <c r="B23" s="88" t="s">
        <v>2705</v>
      </c>
      <c r="C23" s="87">
        <v>14</v>
      </c>
      <c r="D23" s="87">
        <v>7</v>
      </c>
      <c r="E23" s="87" t="s">
        <v>83</v>
      </c>
      <c r="F23" s="88" t="s">
        <v>2697</v>
      </c>
      <c r="G23" s="87">
        <v>4</v>
      </c>
      <c r="H23" s="87">
        <v>402</v>
      </c>
      <c r="I23" s="88" t="s">
        <v>2704</v>
      </c>
      <c r="J23" s="79">
        <v>26</v>
      </c>
      <c r="K23" s="79">
        <f t="shared" si="2"/>
        <v>38.333333333333336</v>
      </c>
      <c r="L23" s="79">
        <f t="shared" si="3"/>
        <v>-12.333333333333336</v>
      </c>
      <c r="M23" s="66">
        <f>SUMPRODUCT(TEXT(L23-{0,5,15,25,35},"0;\0")*{0,2,3,3,7})</f>
        <v>0</v>
      </c>
    </row>
    <row r="24" spans="1:13" ht="27">
      <c r="A24" s="88" t="s">
        <v>2699</v>
      </c>
      <c r="B24" s="88" t="s">
        <v>2706</v>
      </c>
      <c r="C24" s="87">
        <v>16</v>
      </c>
      <c r="D24" s="87">
        <v>6</v>
      </c>
      <c r="E24" s="87" t="s">
        <v>83</v>
      </c>
      <c r="F24" s="88" t="s">
        <v>2697</v>
      </c>
      <c r="G24" s="87">
        <v>4</v>
      </c>
      <c r="H24" s="87">
        <v>403</v>
      </c>
      <c r="I24" s="88" t="s">
        <v>2707</v>
      </c>
      <c r="J24" s="79">
        <v>26</v>
      </c>
      <c r="K24" s="79">
        <f t="shared" si="2"/>
        <v>40.333333333333329</v>
      </c>
      <c r="L24" s="79">
        <f t="shared" si="3"/>
        <v>-14.333333333333329</v>
      </c>
      <c r="M24" s="66">
        <f>SUMPRODUCT(TEXT(L24-{0,5,15,25,35},"0;\0")*{0,2,3,3,7})</f>
        <v>0</v>
      </c>
    </row>
    <row r="25" spans="1:13" ht="27">
      <c r="A25" s="88" t="s">
        <v>2699</v>
      </c>
      <c r="B25" s="88" t="s">
        <v>2708</v>
      </c>
      <c r="C25" s="87">
        <v>15</v>
      </c>
      <c r="D25" s="87">
        <v>6</v>
      </c>
      <c r="E25" s="87" t="s">
        <v>83</v>
      </c>
      <c r="F25" s="88" t="s">
        <v>2697</v>
      </c>
      <c r="G25" s="87">
        <v>4</v>
      </c>
      <c r="H25" s="87">
        <v>403</v>
      </c>
      <c r="I25" s="88" t="s">
        <v>2707</v>
      </c>
      <c r="J25" s="79">
        <v>26</v>
      </c>
      <c r="K25" s="79">
        <f t="shared" si="2"/>
        <v>39</v>
      </c>
      <c r="L25" s="79">
        <f t="shared" si="3"/>
        <v>-13</v>
      </c>
      <c r="M25" s="66">
        <f>SUMPRODUCT(TEXT(L25-{0,5,15,25,35},"0;\0")*{0,2,3,3,7})</f>
        <v>0</v>
      </c>
    </row>
    <row r="26" spans="1:13" ht="27">
      <c r="A26" s="88" t="s">
        <v>2699</v>
      </c>
      <c r="B26" s="88" t="s">
        <v>2709</v>
      </c>
      <c r="C26" s="87">
        <v>9</v>
      </c>
      <c r="D26" s="87">
        <v>8</v>
      </c>
      <c r="E26" s="87" t="s">
        <v>83</v>
      </c>
      <c r="F26" s="88" t="s">
        <v>2697</v>
      </c>
      <c r="G26" s="87">
        <v>4</v>
      </c>
      <c r="H26" s="87">
        <v>404</v>
      </c>
      <c r="I26" s="88" t="s">
        <v>2710</v>
      </c>
      <c r="J26" s="79">
        <v>26</v>
      </c>
      <c r="K26" s="79">
        <f t="shared" si="2"/>
        <v>32.333333333333336</v>
      </c>
      <c r="L26" s="79">
        <f t="shared" si="3"/>
        <v>-6.3333333333333357</v>
      </c>
      <c r="M26" s="66">
        <f>SUMPRODUCT(TEXT(L26-{0,5,15,25,35},"0;\0")*{0,2,3,3,7})</f>
        <v>0</v>
      </c>
    </row>
    <row r="27" spans="1:13" ht="27">
      <c r="A27" s="88" t="s">
        <v>2699</v>
      </c>
      <c r="B27" s="88" t="s">
        <v>2711</v>
      </c>
      <c r="C27" s="87">
        <v>9</v>
      </c>
      <c r="D27" s="87">
        <v>0</v>
      </c>
      <c r="E27" s="87" t="s">
        <v>83</v>
      </c>
      <c r="F27" s="88" t="s">
        <v>2697</v>
      </c>
      <c r="G27" s="87">
        <v>4</v>
      </c>
      <c r="H27" s="87">
        <v>404</v>
      </c>
      <c r="I27" s="88" t="s">
        <v>2710</v>
      </c>
      <c r="J27" s="79">
        <v>26</v>
      </c>
      <c r="K27" s="79">
        <f t="shared" ref="K27:K38" si="4">15+4*C27/3+4*(D27/2)/3</f>
        <v>27</v>
      </c>
      <c r="L27" s="79">
        <f t="shared" si="3"/>
        <v>-1</v>
      </c>
      <c r="M27" s="66">
        <f>SUMPRODUCT(TEXT(L27-{0,5,15,25,35},"0;\0")*{0,2,3,3,7})</f>
        <v>0</v>
      </c>
    </row>
    <row r="28" spans="1:13" ht="27">
      <c r="A28" s="141" t="s">
        <v>2712</v>
      </c>
      <c r="B28" s="141" t="s">
        <v>1168</v>
      </c>
      <c r="C28" s="87">
        <v>12</v>
      </c>
      <c r="D28" s="87">
        <v>0</v>
      </c>
      <c r="E28" s="87" t="s">
        <v>83</v>
      </c>
      <c r="F28" s="88" t="s">
        <v>2713</v>
      </c>
      <c r="G28" s="87">
        <v>4</v>
      </c>
      <c r="H28" s="87">
        <v>405</v>
      </c>
      <c r="I28" s="88" t="s">
        <v>2714</v>
      </c>
      <c r="J28" s="79">
        <v>30</v>
      </c>
      <c r="K28" s="79">
        <f t="shared" si="4"/>
        <v>31</v>
      </c>
      <c r="L28" s="79">
        <f t="shared" si="3"/>
        <v>-1</v>
      </c>
      <c r="M28" s="66">
        <f>SUMPRODUCT(TEXT(L28-{0,5,15,25,35},"0;\0")*{0,2,3,3,7})</f>
        <v>0</v>
      </c>
    </row>
    <row r="29" spans="1:13" ht="27">
      <c r="A29" s="88" t="s">
        <v>2715</v>
      </c>
      <c r="B29" s="88" t="s">
        <v>2716</v>
      </c>
      <c r="C29" s="87">
        <v>6</v>
      </c>
      <c r="D29" s="87">
        <v>6</v>
      </c>
      <c r="E29" s="87" t="s">
        <v>83</v>
      </c>
      <c r="F29" s="88" t="s">
        <v>2713</v>
      </c>
      <c r="G29" s="87">
        <v>4</v>
      </c>
      <c r="H29" s="87">
        <v>405</v>
      </c>
      <c r="I29" s="88" t="s">
        <v>2714</v>
      </c>
      <c r="J29" s="79">
        <v>30</v>
      </c>
      <c r="K29" s="79">
        <f t="shared" si="4"/>
        <v>27</v>
      </c>
      <c r="L29" s="79">
        <f t="shared" si="3"/>
        <v>3</v>
      </c>
      <c r="M29" s="66">
        <f>SUMPRODUCT(TEXT(L29-{0,5,15,25,35},"0;\0")*{0,2,3,3,7})</f>
        <v>0</v>
      </c>
    </row>
    <row r="30" spans="1:13" ht="27">
      <c r="A30" s="88" t="s">
        <v>2715</v>
      </c>
      <c r="B30" s="88" t="s">
        <v>2717</v>
      </c>
      <c r="C30" s="87">
        <v>10</v>
      </c>
      <c r="D30" s="87">
        <v>0</v>
      </c>
      <c r="E30" s="87" t="s">
        <v>83</v>
      </c>
      <c r="F30" s="88" t="s">
        <v>2713</v>
      </c>
      <c r="G30" s="87">
        <v>4</v>
      </c>
      <c r="H30" s="87">
        <v>406</v>
      </c>
      <c r="I30" s="88" t="s">
        <v>2718</v>
      </c>
      <c r="J30" s="79">
        <v>13</v>
      </c>
      <c r="K30" s="79">
        <f t="shared" si="4"/>
        <v>28.333333333333336</v>
      </c>
      <c r="L30" s="79">
        <f t="shared" si="3"/>
        <v>-15.333333333333336</v>
      </c>
      <c r="M30" s="66">
        <f>SUMPRODUCT(TEXT(L30-{0,5,15,25,35},"0;\0")*{0,2,3,3,7})</f>
        <v>0</v>
      </c>
    </row>
    <row r="31" spans="1:13" ht="27">
      <c r="A31" s="88" t="s">
        <v>2715</v>
      </c>
      <c r="B31" s="88" t="s">
        <v>2719</v>
      </c>
      <c r="C31" s="87">
        <v>5</v>
      </c>
      <c r="D31" s="87">
        <v>9</v>
      </c>
      <c r="E31" s="87" t="s">
        <v>83</v>
      </c>
      <c r="F31" s="88" t="s">
        <v>2713</v>
      </c>
      <c r="G31" s="87">
        <v>4</v>
      </c>
      <c r="H31" s="87">
        <v>407</v>
      </c>
      <c r="I31" s="88" t="s">
        <v>2720</v>
      </c>
      <c r="J31" s="79">
        <v>13</v>
      </c>
      <c r="K31" s="79">
        <f t="shared" si="4"/>
        <v>27.666666666666668</v>
      </c>
      <c r="L31" s="79">
        <f t="shared" si="3"/>
        <v>-14.666666666666668</v>
      </c>
      <c r="M31" s="66">
        <f>SUMPRODUCT(TEXT(L31-{0,5,15,25,35},"0;\0")*{0,2,3,3,7})</f>
        <v>0</v>
      </c>
    </row>
    <row r="32" spans="1:13" ht="27">
      <c r="A32" s="88" t="s">
        <v>2715</v>
      </c>
      <c r="B32" s="88" t="s">
        <v>2721</v>
      </c>
      <c r="C32" s="87">
        <v>10</v>
      </c>
      <c r="D32" s="87">
        <v>8</v>
      </c>
      <c r="E32" s="87" t="s">
        <v>83</v>
      </c>
      <c r="F32" s="88" t="s">
        <v>2713</v>
      </c>
      <c r="G32" s="87">
        <v>4</v>
      </c>
      <c r="H32" s="87">
        <v>407</v>
      </c>
      <c r="I32" s="88" t="s">
        <v>2720</v>
      </c>
      <c r="J32" s="79">
        <v>13</v>
      </c>
      <c r="K32" s="79">
        <f t="shared" si="4"/>
        <v>33.666666666666671</v>
      </c>
      <c r="L32" s="79">
        <f t="shared" si="3"/>
        <v>-20.666666666666671</v>
      </c>
      <c r="M32" s="66">
        <f>SUMPRODUCT(TEXT(L32-{0,5,15,25,35},"0;\0")*{0,2,3,3,7})</f>
        <v>0</v>
      </c>
    </row>
    <row r="33" spans="1:13" ht="13.5">
      <c r="A33" s="88" t="s">
        <v>2715</v>
      </c>
      <c r="B33" s="88" t="s">
        <v>2722</v>
      </c>
      <c r="C33" s="87">
        <v>1</v>
      </c>
      <c r="D33" s="87">
        <v>9</v>
      </c>
      <c r="E33" s="87" t="s">
        <v>83</v>
      </c>
      <c r="F33" s="88" t="s">
        <v>2713</v>
      </c>
      <c r="G33" s="87">
        <v>4</v>
      </c>
      <c r="H33" s="87">
        <v>408</v>
      </c>
      <c r="I33" s="88" t="s">
        <v>2723</v>
      </c>
      <c r="J33" s="79">
        <v>13</v>
      </c>
      <c r="K33" s="79">
        <f t="shared" si="4"/>
        <v>22.333333333333332</v>
      </c>
      <c r="L33" s="79">
        <f t="shared" si="3"/>
        <v>-9.3333333333333321</v>
      </c>
      <c r="M33" s="66">
        <f>SUMPRODUCT(TEXT(L33-{0,5,15,25,35},"0;\0")*{0,2,3,3,7})</f>
        <v>0</v>
      </c>
    </row>
    <row r="34" spans="1:13" ht="13.5">
      <c r="A34" s="88" t="s">
        <v>2715</v>
      </c>
      <c r="B34" s="88" t="s">
        <v>2724</v>
      </c>
      <c r="C34" s="87">
        <v>0</v>
      </c>
      <c r="D34" s="87">
        <v>10</v>
      </c>
      <c r="E34" s="87" t="s">
        <v>83</v>
      </c>
      <c r="F34" s="88" t="s">
        <v>2713</v>
      </c>
      <c r="G34" s="87">
        <v>4</v>
      </c>
      <c r="H34" s="87">
        <v>408</v>
      </c>
      <c r="I34" s="88" t="s">
        <v>2723</v>
      </c>
      <c r="J34" s="79">
        <v>13</v>
      </c>
      <c r="K34" s="79">
        <f t="shared" si="4"/>
        <v>21.666666666666668</v>
      </c>
      <c r="L34" s="79">
        <f t="shared" si="3"/>
        <v>-8.6666666666666679</v>
      </c>
      <c r="M34" s="66">
        <f>SUMPRODUCT(TEXT(L34-{0,5,15,25,35},"0;\0")*{0,2,3,3,7})</f>
        <v>0</v>
      </c>
    </row>
    <row r="35" spans="1:13" ht="13.5">
      <c r="A35" s="88" t="s">
        <v>2715</v>
      </c>
      <c r="B35" s="88" t="s">
        <v>2725</v>
      </c>
      <c r="C35" s="87">
        <v>0</v>
      </c>
      <c r="D35" s="87">
        <v>8</v>
      </c>
      <c r="E35" s="87" t="s">
        <v>83</v>
      </c>
      <c r="F35" s="88" t="s">
        <v>2713</v>
      </c>
      <c r="G35" s="87">
        <v>4</v>
      </c>
      <c r="H35" s="87">
        <v>409</v>
      </c>
      <c r="I35" s="88" t="s">
        <v>2726</v>
      </c>
      <c r="J35" s="79">
        <v>13</v>
      </c>
      <c r="K35" s="79">
        <f t="shared" si="4"/>
        <v>20.333333333333332</v>
      </c>
      <c r="L35" s="79">
        <f t="shared" si="3"/>
        <v>-7.3333333333333321</v>
      </c>
      <c r="M35" s="66">
        <f>SUMPRODUCT(TEXT(L35-{0,5,15,25,35},"0;\0")*{0,2,3,3,7})</f>
        <v>0</v>
      </c>
    </row>
    <row r="36" spans="1:13" ht="13.5">
      <c r="A36" s="88" t="s">
        <v>2715</v>
      </c>
      <c r="B36" s="88" t="s">
        <v>2727</v>
      </c>
      <c r="C36" s="87">
        <v>0</v>
      </c>
      <c r="D36" s="87">
        <v>8</v>
      </c>
      <c r="E36" s="87" t="s">
        <v>83</v>
      </c>
      <c r="F36" s="88" t="s">
        <v>2713</v>
      </c>
      <c r="G36" s="87">
        <v>4</v>
      </c>
      <c r="H36" s="87">
        <v>409</v>
      </c>
      <c r="I36" s="88" t="s">
        <v>2726</v>
      </c>
      <c r="J36" s="79">
        <v>13</v>
      </c>
      <c r="K36" s="79">
        <f t="shared" si="4"/>
        <v>20.333333333333332</v>
      </c>
      <c r="L36" s="79">
        <f t="shared" si="3"/>
        <v>-7.3333333333333321</v>
      </c>
      <c r="M36" s="66">
        <f>SUMPRODUCT(TEXT(L36-{0,5,15,25,35},"0;\0")*{0,2,3,3,7})</f>
        <v>0</v>
      </c>
    </row>
    <row r="37" spans="1:13" ht="27">
      <c r="A37" s="88" t="s">
        <v>2715</v>
      </c>
      <c r="B37" s="88" t="s">
        <v>2728</v>
      </c>
      <c r="C37" s="87">
        <v>10</v>
      </c>
      <c r="D37" s="87">
        <v>4</v>
      </c>
      <c r="E37" s="87" t="s">
        <v>83</v>
      </c>
      <c r="F37" s="88" t="s">
        <v>2713</v>
      </c>
      <c r="G37" s="87">
        <v>4</v>
      </c>
      <c r="H37" s="87">
        <v>410</v>
      </c>
      <c r="I37" s="88" t="s">
        <v>2729</v>
      </c>
      <c r="J37" s="79">
        <v>13</v>
      </c>
      <c r="K37" s="79">
        <f t="shared" si="4"/>
        <v>31.000000000000004</v>
      </c>
      <c r="L37" s="79">
        <f t="shared" si="3"/>
        <v>-18.000000000000004</v>
      </c>
      <c r="M37" s="66">
        <f>SUMPRODUCT(TEXT(L37-{0,5,15,25,35},"0;\0")*{0,2,3,3,7})</f>
        <v>0</v>
      </c>
    </row>
    <row r="38" spans="1:13" ht="27">
      <c r="A38" s="88" t="s">
        <v>2715</v>
      </c>
      <c r="B38" s="88" t="s">
        <v>2730</v>
      </c>
      <c r="C38" s="87">
        <v>8</v>
      </c>
      <c r="D38" s="87">
        <v>6</v>
      </c>
      <c r="E38" s="87" t="s">
        <v>83</v>
      </c>
      <c r="F38" s="88" t="s">
        <v>2713</v>
      </c>
      <c r="G38" s="87">
        <v>4</v>
      </c>
      <c r="H38" s="87">
        <v>410</v>
      </c>
      <c r="I38" s="88" t="s">
        <v>2729</v>
      </c>
      <c r="J38" s="79">
        <v>13</v>
      </c>
      <c r="K38" s="79">
        <f t="shared" si="4"/>
        <v>29.666666666666664</v>
      </c>
      <c r="L38" s="79">
        <f t="shared" si="3"/>
        <v>-16.666666666666664</v>
      </c>
      <c r="M38" s="66">
        <f>SUMPRODUCT(TEXT(L38-{0,5,15,25,35},"0;\0")*{0,2,3,3,7})</f>
        <v>0</v>
      </c>
    </row>
    <row r="39" spans="1:13" ht="27">
      <c r="A39" s="233" t="s">
        <v>2627</v>
      </c>
      <c r="B39" s="233" t="s">
        <v>1080</v>
      </c>
      <c r="C39" s="233">
        <v>4</v>
      </c>
      <c r="D39" s="233">
        <v>4</v>
      </c>
      <c r="E39" s="233" t="s">
        <v>1081</v>
      </c>
      <c r="F39" s="87" t="s">
        <v>1082</v>
      </c>
      <c r="G39" s="87">
        <v>2</v>
      </c>
      <c r="H39" s="31" t="s">
        <v>1083</v>
      </c>
      <c r="I39" s="33" t="s">
        <v>1084</v>
      </c>
      <c r="J39" s="79">
        <v>3.5</v>
      </c>
      <c r="K39" s="305">
        <f>15+4*C39/3+4*(D39/2)/3</f>
        <v>23</v>
      </c>
      <c r="L39" s="305">
        <f>J39+J40-K39</f>
        <v>-4.6999999999999993</v>
      </c>
      <c r="M39" s="338">
        <f>SUMPRODUCT(TEXT(L39-{0,5,15,25,35},"0;\0")*{0,2,3,3,7})</f>
        <v>0</v>
      </c>
    </row>
    <row r="40" spans="1:13" ht="27">
      <c r="A40" s="233" t="s">
        <v>2628</v>
      </c>
      <c r="B40" s="233"/>
      <c r="C40" s="233"/>
      <c r="D40" s="233"/>
      <c r="E40" s="233"/>
      <c r="F40" s="87" t="s">
        <v>1085</v>
      </c>
      <c r="G40" s="87">
        <v>2</v>
      </c>
      <c r="H40" s="31" t="s">
        <v>1086</v>
      </c>
      <c r="I40" s="33" t="s">
        <v>1087</v>
      </c>
      <c r="J40" s="79">
        <v>14.8</v>
      </c>
      <c r="K40" s="307"/>
      <c r="L40" s="307"/>
      <c r="M40" s="338"/>
    </row>
    <row r="41" spans="1:13" ht="27">
      <c r="A41" s="233" t="s">
        <v>2629</v>
      </c>
      <c r="B41" s="233" t="s">
        <v>1088</v>
      </c>
      <c r="C41" s="233">
        <v>7</v>
      </c>
      <c r="D41" s="233">
        <v>4</v>
      </c>
      <c r="E41" s="233" t="s">
        <v>1081</v>
      </c>
      <c r="F41" s="87" t="s">
        <v>1082</v>
      </c>
      <c r="G41" s="87">
        <v>2</v>
      </c>
      <c r="H41" s="31" t="s">
        <v>1083</v>
      </c>
      <c r="I41" s="33" t="s">
        <v>1084</v>
      </c>
      <c r="J41" s="79">
        <v>3.5</v>
      </c>
      <c r="K41" s="305">
        <f>15+4*C41/3+4*(D41/2)/3</f>
        <v>27.000000000000004</v>
      </c>
      <c r="L41" s="305">
        <f>J41+J42-K41</f>
        <v>-8.7000000000000028</v>
      </c>
      <c r="M41" s="338">
        <f>SUMPRODUCT(TEXT(L41-{0,5,15,25,35},"0;\0")*{0,2,3,3,7})</f>
        <v>0</v>
      </c>
    </row>
    <row r="42" spans="1:13" ht="27">
      <c r="A42" s="233" t="s">
        <v>2630</v>
      </c>
      <c r="B42" s="233"/>
      <c r="C42" s="233"/>
      <c r="D42" s="233"/>
      <c r="E42" s="233"/>
      <c r="F42" s="87" t="s">
        <v>1085</v>
      </c>
      <c r="G42" s="87">
        <v>2</v>
      </c>
      <c r="H42" s="31" t="s">
        <v>1086</v>
      </c>
      <c r="I42" s="33" t="s">
        <v>1087</v>
      </c>
      <c r="J42" s="79">
        <v>14.8</v>
      </c>
      <c r="K42" s="307"/>
      <c r="L42" s="307"/>
      <c r="M42" s="338"/>
    </row>
    <row r="43" spans="1:13" ht="40.5">
      <c r="A43" s="22" t="s">
        <v>2629</v>
      </c>
      <c r="B43" s="22" t="s">
        <v>1089</v>
      </c>
      <c r="C43" s="22">
        <v>6</v>
      </c>
      <c r="D43" s="22">
        <v>6</v>
      </c>
      <c r="E43" s="22" t="s">
        <v>1081</v>
      </c>
      <c r="F43" s="87" t="s">
        <v>1082</v>
      </c>
      <c r="G43" s="87">
        <v>2</v>
      </c>
      <c r="H43" s="31">
        <v>208</v>
      </c>
      <c r="I43" s="33" t="s">
        <v>1090</v>
      </c>
      <c r="J43" s="79">
        <v>3.1</v>
      </c>
      <c r="K43" s="79">
        <f>15+4*C43/3+4*(D43/2)/3</f>
        <v>27</v>
      </c>
      <c r="L43" s="79">
        <f>J43-K43</f>
        <v>-23.9</v>
      </c>
      <c r="M43" s="54">
        <f>SUMPRODUCT(TEXT(L43-{0,5,15,25,35},"0;\0")*{0,2,3,3,7})</f>
        <v>0</v>
      </c>
    </row>
    <row r="44" spans="1:13" ht="40.5">
      <c r="A44" s="22" t="s">
        <v>2631</v>
      </c>
      <c r="B44" s="22" t="s">
        <v>1091</v>
      </c>
      <c r="C44" s="22">
        <v>6</v>
      </c>
      <c r="D44" s="22">
        <v>2</v>
      </c>
      <c r="E44" s="22" t="s">
        <v>1081</v>
      </c>
      <c r="F44" s="87" t="s">
        <v>1082</v>
      </c>
      <c r="G44" s="87">
        <v>2</v>
      </c>
      <c r="H44" s="31" t="s">
        <v>1092</v>
      </c>
      <c r="I44" s="33" t="s">
        <v>1093</v>
      </c>
      <c r="J44" s="79">
        <v>3.2</v>
      </c>
      <c r="K44" s="79">
        <f>15+4*C44/3+4*(D44/2)/3</f>
        <v>24.333333333333332</v>
      </c>
      <c r="L44" s="79">
        <f>J44-K44</f>
        <v>-21.133333333333333</v>
      </c>
      <c r="M44" s="54">
        <f>SUMPRODUCT(TEXT(L44-{0,5,15,25,35},"0;\0")*{0,2,3,3,7})</f>
        <v>0</v>
      </c>
    </row>
    <row r="45" spans="1:13" ht="40.5">
      <c r="A45" s="22" t="s">
        <v>2632</v>
      </c>
      <c r="B45" s="22" t="s">
        <v>1094</v>
      </c>
      <c r="C45" s="22">
        <v>3</v>
      </c>
      <c r="D45" s="22">
        <v>1</v>
      </c>
      <c r="E45" s="22" t="s">
        <v>1081</v>
      </c>
      <c r="F45" s="87" t="s">
        <v>1082</v>
      </c>
      <c r="G45" s="87">
        <v>2</v>
      </c>
      <c r="H45" s="31" t="s">
        <v>1095</v>
      </c>
      <c r="I45" s="33" t="s">
        <v>1096</v>
      </c>
      <c r="J45" s="79">
        <v>7</v>
      </c>
      <c r="K45" s="79">
        <f>15+4*C45/3+4*(D45/2)/3</f>
        <v>19.666666666666668</v>
      </c>
      <c r="L45" s="79">
        <f>J45-K45</f>
        <v>-12.666666666666668</v>
      </c>
      <c r="M45" s="54">
        <f>SUMPRODUCT(TEXT(L45-{0,5,15,25,35},"0;\0")*{0,2,3,3,7})</f>
        <v>0</v>
      </c>
    </row>
    <row r="46" spans="1:13" ht="27">
      <c r="A46" s="233" t="s">
        <v>2633</v>
      </c>
      <c r="B46" s="233" t="s">
        <v>1097</v>
      </c>
      <c r="C46" s="233">
        <v>6</v>
      </c>
      <c r="D46" s="233">
        <v>2</v>
      </c>
      <c r="E46" s="233" t="s">
        <v>1081</v>
      </c>
      <c r="F46" s="87" t="s">
        <v>1082</v>
      </c>
      <c r="G46" s="87">
        <v>2</v>
      </c>
      <c r="H46" s="31" t="s">
        <v>1095</v>
      </c>
      <c r="I46" s="33" t="s">
        <v>1096</v>
      </c>
      <c r="J46" s="79">
        <v>3.5</v>
      </c>
      <c r="K46" s="305">
        <f>15+4*C46/3+4*(D46/2)/3</f>
        <v>24.333333333333332</v>
      </c>
      <c r="L46" s="305">
        <f>J46+J47-K46</f>
        <v>-6.0333333333333314</v>
      </c>
      <c r="M46" s="338">
        <f>SUMPRODUCT(TEXT(L46-{0,5,15,25,35},"0;\0")*{0,2,3,3,7})</f>
        <v>0</v>
      </c>
    </row>
    <row r="47" spans="1:13" ht="27">
      <c r="A47" s="233" t="s">
        <v>2633</v>
      </c>
      <c r="B47" s="233"/>
      <c r="C47" s="233"/>
      <c r="D47" s="233"/>
      <c r="E47" s="233"/>
      <c r="F47" s="87" t="s">
        <v>1085</v>
      </c>
      <c r="G47" s="87">
        <v>2</v>
      </c>
      <c r="H47" s="31" t="s">
        <v>1086</v>
      </c>
      <c r="I47" s="33" t="s">
        <v>1087</v>
      </c>
      <c r="J47" s="79">
        <v>14.8</v>
      </c>
      <c r="K47" s="307"/>
      <c r="L47" s="307"/>
      <c r="M47" s="338"/>
    </row>
    <row r="48" spans="1:13" ht="40.5">
      <c r="A48" s="22" t="s">
        <v>2629</v>
      </c>
      <c r="B48" s="22" t="s">
        <v>1098</v>
      </c>
      <c r="C48" s="22">
        <v>4</v>
      </c>
      <c r="D48" s="22">
        <v>2</v>
      </c>
      <c r="E48" s="22" t="s">
        <v>1081</v>
      </c>
      <c r="F48" s="87" t="s">
        <v>1082</v>
      </c>
      <c r="G48" s="87">
        <v>2</v>
      </c>
      <c r="H48" s="31" t="s">
        <v>1092</v>
      </c>
      <c r="I48" s="33" t="s">
        <v>1093</v>
      </c>
      <c r="J48" s="79">
        <v>3.2</v>
      </c>
      <c r="K48" s="79">
        <f>15+4*C48/3+4*(D48/2)/3</f>
        <v>21.666666666666664</v>
      </c>
      <c r="L48" s="79">
        <f>J48-K48</f>
        <v>-18.466666666666665</v>
      </c>
      <c r="M48" s="54">
        <f>SUMPRODUCT(TEXT(L48-{0,5,15,25,35},"0;\0")*{0,2,3,3,7})</f>
        <v>0</v>
      </c>
    </row>
    <row r="49" spans="1:13" ht="40.5">
      <c r="A49" s="22" t="s">
        <v>2634</v>
      </c>
      <c r="B49" s="22" t="s">
        <v>1099</v>
      </c>
      <c r="C49" s="22">
        <v>4</v>
      </c>
      <c r="D49" s="22">
        <v>2</v>
      </c>
      <c r="E49" s="22" t="s">
        <v>1081</v>
      </c>
      <c r="F49" s="87" t="s">
        <v>1082</v>
      </c>
      <c r="G49" s="87">
        <v>2</v>
      </c>
      <c r="H49" s="31" t="s">
        <v>1092</v>
      </c>
      <c r="I49" s="33" t="s">
        <v>1093</v>
      </c>
      <c r="J49" s="79">
        <v>3.2</v>
      </c>
      <c r="K49" s="79">
        <f>15+4*C49/3+4*(D49/2)/3</f>
        <v>21.666666666666664</v>
      </c>
      <c r="L49" s="79">
        <f>J49-K49</f>
        <v>-18.466666666666665</v>
      </c>
      <c r="M49" s="54">
        <f>SUMPRODUCT(TEXT(L49-{0,5,15,25,35},"0;\0")*{0,2,3,3,7})</f>
        <v>0</v>
      </c>
    </row>
    <row r="50" spans="1:13" ht="40.5">
      <c r="A50" s="22" t="s">
        <v>2635</v>
      </c>
      <c r="B50" s="22" t="s">
        <v>1100</v>
      </c>
      <c r="C50" s="22">
        <v>0</v>
      </c>
      <c r="D50" s="22">
        <v>0</v>
      </c>
      <c r="E50" s="22" t="s">
        <v>1081</v>
      </c>
      <c r="F50" s="87"/>
      <c r="G50" s="87"/>
      <c r="H50" s="31"/>
      <c r="I50" s="33"/>
      <c r="J50" s="79">
        <v>0</v>
      </c>
      <c r="K50" s="79">
        <f>15+4*C50/3+4*(D50/2)/3</f>
        <v>15</v>
      </c>
      <c r="L50" s="79">
        <f>J50-K50</f>
        <v>-15</v>
      </c>
      <c r="M50" s="54">
        <f>SUMPRODUCT(TEXT(L50-{0,5,15,25,35},"0;\0")*{0,2,3,3,7})</f>
        <v>0</v>
      </c>
    </row>
    <row r="51" spans="1:13" ht="40.5">
      <c r="A51" s="22" t="s">
        <v>2636</v>
      </c>
      <c r="B51" s="22" t="s">
        <v>1101</v>
      </c>
      <c r="C51" s="22">
        <v>17</v>
      </c>
      <c r="D51" s="22">
        <v>0</v>
      </c>
      <c r="E51" s="22" t="s">
        <v>1081</v>
      </c>
      <c r="F51" s="87" t="s">
        <v>1082</v>
      </c>
      <c r="G51" s="87">
        <v>1</v>
      </c>
      <c r="H51" s="31" t="s">
        <v>1102</v>
      </c>
      <c r="I51" s="33" t="s">
        <v>1103</v>
      </c>
      <c r="J51" s="79">
        <v>6.5</v>
      </c>
      <c r="K51" s="79">
        <f>15+4*C51/3+4*(D51/2)/3</f>
        <v>37.666666666666671</v>
      </c>
      <c r="L51" s="79">
        <f>J51-K51</f>
        <v>-31.166666666666671</v>
      </c>
      <c r="M51" s="54">
        <f>SUMPRODUCT(TEXT(L51-{0,5,15,25,35},"0;\0")*{0,2,3,3,7})</f>
        <v>0</v>
      </c>
    </row>
    <row r="52" spans="1:13" ht="27">
      <c r="A52" s="233" t="s">
        <v>2636</v>
      </c>
      <c r="B52" s="233" t="s">
        <v>1104</v>
      </c>
      <c r="C52" s="233">
        <v>6</v>
      </c>
      <c r="D52" s="233">
        <v>8</v>
      </c>
      <c r="E52" s="233" t="s">
        <v>1081</v>
      </c>
      <c r="F52" s="87" t="s">
        <v>1082</v>
      </c>
      <c r="G52" s="87">
        <v>2</v>
      </c>
      <c r="H52" s="31" t="s">
        <v>1105</v>
      </c>
      <c r="I52" s="33" t="s">
        <v>1106</v>
      </c>
      <c r="J52" s="79">
        <v>6.2</v>
      </c>
      <c r="K52" s="305">
        <f>15+4*C52/3+4*(D52/2)/3</f>
        <v>28.333333333333332</v>
      </c>
      <c r="L52" s="305">
        <f>J52+J53-K52</f>
        <v>-7.3333333333333321</v>
      </c>
      <c r="M52" s="311">
        <f>SUMPRODUCT(TEXT(L52-{0,5,15,25,35},"0;\0")*{0,2,3,3,7})</f>
        <v>0</v>
      </c>
    </row>
    <row r="53" spans="1:13" ht="27">
      <c r="A53" s="233" t="s">
        <v>2637</v>
      </c>
      <c r="B53" s="233"/>
      <c r="C53" s="233"/>
      <c r="D53" s="233"/>
      <c r="E53" s="233"/>
      <c r="F53" s="87" t="s">
        <v>1085</v>
      </c>
      <c r="G53" s="87">
        <v>2</v>
      </c>
      <c r="H53" s="31" t="s">
        <v>1086</v>
      </c>
      <c r="I53" s="33" t="s">
        <v>1087</v>
      </c>
      <c r="J53" s="79">
        <v>14.8</v>
      </c>
      <c r="K53" s="307"/>
      <c r="L53" s="307"/>
      <c r="M53" s="312"/>
    </row>
    <row r="54" spans="1:13" ht="27">
      <c r="A54" s="233" t="s">
        <v>2629</v>
      </c>
      <c r="B54" s="233" t="s">
        <v>1107</v>
      </c>
      <c r="C54" s="233">
        <v>5</v>
      </c>
      <c r="D54" s="233">
        <v>7</v>
      </c>
      <c r="E54" s="233" t="s">
        <v>1081</v>
      </c>
      <c r="F54" s="87" t="s">
        <v>1082</v>
      </c>
      <c r="G54" s="87">
        <v>2</v>
      </c>
      <c r="H54" s="31" t="s">
        <v>1083</v>
      </c>
      <c r="I54" s="33" t="s">
        <v>1084</v>
      </c>
      <c r="J54" s="79">
        <v>3.5</v>
      </c>
      <c r="K54" s="305">
        <f>15+4*C54/3+4*(D54/2)/3</f>
        <v>26.333333333333336</v>
      </c>
      <c r="L54" s="305">
        <f>J54+J55-K54</f>
        <v>-12.433333333333335</v>
      </c>
      <c r="M54" s="311">
        <f>SUMPRODUCT(TEXT(L54-{0,5,15,25,35},"0;\0")*{0,2,3,3,7})</f>
        <v>0</v>
      </c>
    </row>
    <row r="55" spans="1:13" ht="27">
      <c r="A55" s="233" t="s">
        <v>2638</v>
      </c>
      <c r="B55" s="233"/>
      <c r="C55" s="233"/>
      <c r="D55" s="233"/>
      <c r="E55" s="233"/>
      <c r="F55" s="87" t="s">
        <v>1085</v>
      </c>
      <c r="G55" s="87">
        <v>2</v>
      </c>
      <c r="H55" s="31" t="s">
        <v>1092</v>
      </c>
      <c r="I55" s="33" t="s">
        <v>1108</v>
      </c>
      <c r="J55" s="79">
        <v>10.4</v>
      </c>
      <c r="K55" s="307"/>
      <c r="L55" s="307"/>
      <c r="M55" s="312"/>
    </row>
    <row r="56" spans="1:13" ht="40.5">
      <c r="A56" s="18" t="s">
        <v>2629</v>
      </c>
      <c r="B56" s="18" t="s">
        <v>1109</v>
      </c>
      <c r="C56" s="18">
        <v>2</v>
      </c>
      <c r="D56" s="18">
        <v>4</v>
      </c>
      <c r="E56" s="22" t="s">
        <v>1081</v>
      </c>
      <c r="F56" s="87" t="s">
        <v>1082</v>
      </c>
      <c r="G56" s="87">
        <v>1</v>
      </c>
      <c r="H56" s="31" t="s">
        <v>1102</v>
      </c>
      <c r="I56" s="33" t="s">
        <v>1103</v>
      </c>
      <c r="J56" s="79">
        <v>6.5</v>
      </c>
      <c r="K56" s="79">
        <f>15+4*C56/3+4*(D56/2)/3</f>
        <v>20.333333333333336</v>
      </c>
      <c r="L56" s="79">
        <f>J56-K56</f>
        <v>-13.833333333333336</v>
      </c>
      <c r="M56" s="54">
        <f>SUMPRODUCT(TEXT(L56-{0,5,15,25,35},"0;\0")*{0,2,3,3,7})</f>
        <v>0</v>
      </c>
    </row>
    <row r="57" spans="1:13" ht="40.5">
      <c r="A57" s="87" t="s">
        <v>2639</v>
      </c>
      <c r="B57" s="87" t="s">
        <v>1110</v>
      </c>
      <c r="C57" s="87">
        <v>4</v>
      </c>
      <c r="D57" s="87">
        <v>4</v>
      </c>
      <c r="E57" s="22" t="s">
        <v>1081</v>
      </c>
      <c r="F57" s="87" t="s">
        <v>1082</v>
      </c>
      <c r="G57" s="87">
        <v>2</v>
      </c>
      <c r="H57" s="31" t="s">
        <v>1092</v>
      </c>
      <c r="I57" s="33" t="s">
        <v>1093</v>
      </c>
      <c r="J57" s="79">
        <v>3.2</v>
      </c>
      <c r="K57" s="79">
        <f>15+4*C57/3+4*(D57/2)/3</f>
        <v>23</v>
      </c>
      <c r="L57" s="79">
        <f>J57-K57</f>
        <v>-19.8</v>
      </c>
      <c r="M57" s="54">
        <f>SUMPRODUCT(TEXT(L57-{0,5,15,25,35},"0;\0")*{0,2,3,3,7})</f>
        <v>0</v>
      </c>
    </row>
    <row r="58" spans="1:13" ht="40.5">
      <c r="A58" s="87" t="s">
        <v>2639</v>
      </c>
      <c r="B58" s="87" t="s">
        <v>1111</v>
      </c>
      <c r="C58" s="87">
        <v>3</v>
      </c>
      <c r="D58" s="87">
        <v>3</v>
      </c>
      <c r="E58" s="22" t="s">
        <v>1081</v>
      </c>
      <c r="F58" s="87" t="s">
        <v>1082</v>
      </c>
      <c r="G58" s="87">
        <v>2</v>
      </c>
      <c r="H58" s="33" t="s">
        <v>1105</v>
      </c>
      <c r="I58" s="33" t="s">
        <v>1106</v>
      </c>
      <c r="J58" s="79">
        <v>6.2</v>
      </c>
      <c r="K58" s="79">
        <f>15+4*C58/3+4*(D58/2)/3</f>
        <v>21</v>
      </c>
      <c r="L58" s="79">
        <f>J58-K58</f>
        <v>-14.8</v>
      </c>
      <c r="M58" s="54">
        <f>SUMPRODUCT(TEXT(L58-{0,5,15,25,35},"0;\0")*{0,2,3,3,7})</f>
        <v>0</v>
      </c>
    </row>
    <row r="59" spans="1:13" ht="27">
      <c r="A59" s="163" t="s">
        <v>2639</v>
      </c>
      <c r="B59" s="163" t="s">
        <v>1112</v>
      </c>
      <c r="C59" s="163">
        <v>4</v>
      </c>
      <c r="D59" s="163">
        <v>5</v>
      </c>
      <c r="E59" s="233" t="s">
        <v>1081</v>
      </c>
      <c r="F59" s="87" t="s">
        <v>1082</v>
      </c>
      <c r="G59" s="87">
        <v>1</v>
      </c>
      <c r="H59" s="33" t="s">
        <v>1113</v>
      </c>
      <c r="I59" s="33" t="s">
        <v>1114</v>
      </c>
      <c r="J59" s="79">
        <v>2.75</v>
      </c>
      <c r="K59" s="305">
        <f>15+4*C59/3+4*(D59/2)/3</f>
        <v>23.666666666666664</v>
      </c>
      <c r="L59" s="305">
        <f>J59+J60-K59</f>
        <v>-10.516666666666664</v>
      </c>
      <c r="M59" s="311">
        <f>SUMPRODUCT(TEXT(L59-{0,5,15,25,35},"0;\0")*{0,2,3,3,7})</f>
        <v>0</v>
      </c>
    </row>
    <row r="60" spans="1:13" ht="27">
      <c r="A60" s="163" t="s">
        <v>2640</v>
      </c>
      <c r="B60" s="163"/>
      <c r="C60" s="163"/>
      <c r="D60" s="163"/>
      <c r="E60" s="233"/>
      <c r="F60" s="87" t="s">
        <v>1085</v>
      </c>
      <c r="G60" s="87">
        <v>2</v>
      </c>
      <c r="H60" s="33" t="s">
        <v>1092</v>
      </c>
      <c r="I60" s="33" t="s">
        <v>1108</v>
      </c>
      <c r="J60" s="79">
        <v>10.4</v>
      </c>
      <c r="K60" s="307"/>
      <c r="L60" s="307"/>
      <c r="M60" s="312"/>
    </row>
    <row r="61" spans="1:13" ht="27">
      <c r="A61" s="233" t="s">
        <v>2629</v>
      </c>
      <c r="B61" s="233" t="s">
        <v>1115</v>
      </c>
      <c r="C61" s="233">
        <v>11</v>
      </c>
      <c r="D61" s="233">
        <v>4</v>
      </c>
      <c r="E61" s="233" t="s">
        <v>1081</v>
      </c>
      <c r="F61" s="87" t="s">
        <v>1082</v>
      </c>
      <c r="G61" s="87">
        <v>2</v>
      </c>
      <c r="H61" s="31" t="s">
        <v>1083</v>
      </c>
      <c r="I61" s="33" t="s">
        <v>1084</v>
      </c>
      <c r="J61" s="79">
        <v>3.5</v>
      </c>
      <c r="K61" s="305">
        <f>15+4*C61/3+4*(D61/2)/3</f>
        <v>32.333333333333329</v>
      </c>
      <c r="L61" s="305">
        <f>J61+J62-K61</f>
        <v>-18.43333333333333</v>
      </c>
      <c r="M61" s="311">
        <f>SUMPRODUCT(TEXT(L61-{0,5,15,25,35},"0;\0")*{0,2,3,3,7})</f>
        <v>0</v>
      </c>
    </row>
    <row r="62" spans="1:13" ht="27">
      <c r="A62" s="233" t="s">
        <v>2641</v>
      </c>
      <c r="B62" s="233"/>
      <c r="C62" s="233"/>
      <c r="D62" s="233"/>
      <c r="E62" s="233"/>
      <c r="F62" s="87" t="s">
        <v>1085</v>
      </c>
      <c r="G62" s="87">
        <v>2</v>
      </c>
      <c r="H62" s="31" t="s">
        <v>1092</v>
      </c>
      <c r="I62" s="33" t="s">
        <v>1108</v>
      </c>
      <c r="J62" s="79">
        <v>10.4</v>
      </c>
      <c r="K62" s="307"/>
      <c r="L62" s="307"/>
      <c r="M62" s="312"/>
    </row>
    <row r="63" spans="1:13" ht="27">
      <c r="A63" s="163" t="s">
        <v>2629</v>
      </c>
      <c r="B63" s="163" t="s">
        <v>1116</v>
      </c>
      <c r="C63" s="163">
        <v>0</v>
      </c>
      <c r="D63" s="163">
        <v>4</v>
      </c>
      <c r="E63" s="233" t="s">
        <v>1081</v>
      </c>
      <c r="F63" s="87" t="s">
        <v>1082</v>
      </c>
      <c r="G63" s="87">
        <v>1</v>
      </c>
      <c r="H63" s="33" t="s">
        <v>1113</v>
      </c>
      <c r="I63" s="33" t="s">
        <v>1114</v>
      </c>
      <c r="J63" s="79">
        <v>2.75</v>
      </c>
      <c r="K63" s="305">
        <f>15+4*C63/3+4*(D63/2)/3</f>
        <v>17.666666666666668</v>
      </c>
      <c r="L63" s="305">
        <f>J63+J64-K63</f>
        <v>-4.5166666666666675</v>
      </c>
      <c r="M63" s="311">
        <f>SUMPRODUCT(TEXT(L63-{0,5,15,25,35},"0;\0")*{0,2,3,3,7})</f>
        <v>0</v>
      </c>
    </row>
    <row r="64" spans="1:13" ht="27">
      <c r="A64" s="163" t="s">
        <v>2629</v>
      </c>
      <c r="B64" s="163"/>
      <c r="C64" s="163"/>
      <c r="D64" s="163"/>
      <c r="E64" s="233"/>
      <c r="F64" s="87" t="s">
        <v>1085</v>
      </c>
      <c r="G64" s="87">
        <v>2</v>
      </c>
      <c r="H64" s="33" t="s">
        <v>1092</v>
      </c>
      <c r="I64" s="33" t="s">
        <v>1108</v>
      </c>
      <c r="J64" s="79">
        <v>10.4</v>
      </c>
      <c r="K64" s="307"/>
      <c r="L64" s="307"/>
      <c r="M64" s="312"/>
    </row>
    <row r="65" spans="1:13" ht="27">
      <c r="A65" s="163" t="s">
        <v>2629</v>
      </c>
      <c r="B65" s="163" t="s">
        <v>1117</v>
      </c>
      <c r="C65" s="163">
        <v>18</v>
      </c>
      <c r="D65" s="163">
        <v>6</v>
      </c>
      <c r="E65" s="233" t="s">
        <v>1081</v>
      </c>
      <c r="F65" s="87" t="s">
        <v>1082</v>
      </c>
      <c r="G65" s="163">
        <v>2</v>
      </c>
      <c r="H65" s="31" t="s">
        <v>1083</v>
      </c>
      <c r="I65" s="33" t="s">
        <v>1084</v>
      </c>
      <c r="J65" s="79">
        <v>3.5</v>
      </c>
      <c r="K65" s="305">
        <f>15+4*C65/3+4*(D65/2)/3</f>
        <v>43</v>
      </c>
      <c r="L65" s="305">
        <f>J65+J66-K65</f>
        <v>-24.7</v>
      </c>
      <c r="M65" s="311">
        <f>SUMPRODUCT(TEXT(L65-{0,5,15,25,35},"0;\0")*{0,2,3,3,7})</f>
        <v>0</v>
      </c>
    </row>
    <row r="66" spans="1:13" ht="27">
      <c r="A66" s="163" t="s">
        <v>2642</v>
      </c>
      <c r="B66" s="163"/>
      <c r="C66" s="163"/>
      <c r="D66" s="163"/>
      <c r="E66" s="233"/>
      <c r="F66" s="87" t="s">
        <v>1085</v>
      </c>
      <c r="G66" s="163"/>
      <c r="H66" s="31" t="s">
        <v>1086</v>
      </c>
      <c r="I66" s="33" t="s">
        <v>1087</v>
      </c>
      <c r="J66" s="79">
        <v>14.8</v>
      </c>
      <c r="K66" s="307"/>
      <c r="L66" s="307"/>
      <c r="M66" s="312"/>
    </row>
    <row r="67" spans="1:13" ht="40.5">
      <c r="A67" s="87" t="s">
        <v>2629</v>
      </c>
      <c r="B67" s="87" t="s">
        <v>1118</v>
      </c>
      <c r="C67" s="87">
        <v>14</v>
      </c>
      <c r="D67" s="87">
        <v>3</v>
      </c>
      <c r="E67" s="22" t="s">
        <v>1081</v>
      </c>
      <c r="F67" s="87" t="s">
        <v>1082</v>
      </c>
      <c r="G67" s="87">
        <v>1</v>
      </c>
      <c r="H67" s="31" t="s">
        <v>1102</v>
      </c>
      <c r="I67" s="33" t="s">
        <v>1103</v>
      </c>
      <c r="J67" s="79">
        <v>6.5</v>
      </c>
      <c r="K67" s="79">
        <f>15+4*C67/3+4*(D67/2)/3</f>
        <v>35.666666666666671</v>
      </c>
      <c r="L67" s="79">
        <f>J67-K67</f>
        <v>-29.166666666666671</v>
      </c>
      <c r="M67" s="54">
        <f>SUMPRODUCT(TEXT(L67-{0,5,15,25,35},"0;\0")*{0,2,3,3,7})</f>
        <v>0</v>
      </c>
    </row>
    <row r="68" spans="1:13" ht="40.5">
      <c r="A68" s="87" t="s">
        <v>2643</v>
      </c>
      <c r="B68" s="87" t="s">
        <v>1119</v>
      </c>
      <c r="C68" s="87">
        <v>6</v>
      </c>
      <c r="D68" s="87">
        <v>2</v>
      </c>
      <c r="E68" s="22" t="s">
        <v>1081</v>
      </c>
      <c r="F68" s="87" t="s">
        <v>1082</v>
      </c>
      <c r="G68" s="87">
        <v>2</v>
      </c>
      <c r="H68" s="31">
        <v>208</v>
      </c>
      <c r="I68" s="33" t="s">
        <v>1090</v>
      </c>
      <c r="J68" s="79">
        <v>3.1</v>
      </c>
      <c r="K68" s="79">
        <f>15+4*C68/3+4*(D68/2)/3</f>
        <v>24.333333333333332</v>
      </c>
      <c r="L68" s="79">
        <f>J68-K68</f>
        <v>-21.233333333333331</v>
      </c>
      <c r="M68" s="54">
        <f>SUMPRODUCT(TEXT(L68-{0,5,15,25,35},"0;\0")*{0,2,3,3,7})</f>
        <v>0</v>
      </c>
    </row>
    <row r="69" spans="1:13" ht="27">
      <c r="A69" s="163" t="s">
        <v>2635</v>
      </c>
      <c r="B69" s="163" t="s">
        <v>1120</v>
      </c>
      <c r="C69" s="163">
        <v>15</v>
      </c>
      <c r="D69" s="163">
        <v>2</v>
      </c>
      <c r="E69" s="233" t="s">
        <v>1081</v>
      </c>
      <c r="F69" s="87" t="s">
        <v>1082</v>
      </c>
      <c r="G69" s="163">
        <v>2</v>
      </c>
      <c r="H69" s="31" t="s">
        <v>1092</v>
      </c>
      <c r="I69" s="33" t="s">
        <v>1093</v>
      </c>
      <c r="J69" s="79">
        <v>3.2</v>
      </c>
      <c r="K69" s="305">
        <f>15+4*C69/3+4*(D69/2)/3</f>
        <v>36.333333333333336</v>
      </c>
      <c r="L69" s="305">
        <f>J69+J70-K69</f>
        <v>-18.333333333333336</v>
      </c>
      <c r="M69" s="311">
        <f>SUMPRODUCT(TEXT(L69-{0,5,15,25,35},"0;\0")*{0,2,3,3,7})</f>
        <v>0</v>
      </c>
    </row>
    <row r="70" spans="1:13" ht="27">
      <c r="A70" s="163" t="s">
        <v>2644</v>
      </c>
      <c r="B70" s="163"/>
      <c r="C70" s="163"/>
      <c r="D70" s="163"/>
      <c r="E70" s="233"/>
      <c r="F70" s="87" t="s">
        <v>1085</v>
      </c>
      <c r="G70" s="163"/>
      <c r="H70" s="31" t="s">
        <v>1086</v>
      </c>
      <c r="I70" s="33" t="s">
        <v>1087</v>
      </c>
      <c r="J70" s="79">
        <v>14.8</v>
      </c>
      <c r="K70" s="307"/>
      <c r="L70" s="307"/>
      <c r="M70" s="312"/>
    </row>
    <row r="71" spans="1:13" ht="27">
      <c r="A71" s="163" t="s">
        <v>2629</v>
      </c>
      <c r="B71" s="163" t="s">
        <v>1121</v>
      </c>
      <c r="C71" s="163">
        <v>3</v>
      </c>
      <c r="D71" s="163">
        <v>4</v>
      </c>
      <c r="E71" s="233" t="s">
        <v>1081</v>
      </c>
      <c r="F71" s="87" t="s">
        <v>1082</v>
      </c>
      <c r="G71" s="87">
        <v>1</v>
      </c>
      <c r="H71" s="33" t="s">
        <v>1113</v>
      </c>
      <c r="I71" s="33" t="s">
        <v>1114</v>
      </c>
      <c r="J71" s="79">
        <v>2.75</v>
      </c>
      <c r="K71" s="305">
        <f t="shared" ref="K71:K110" si="5">15+4*C71/3+4*(D71/2)/3</f>
        <v>21.666666666666668</v>
      </c>
      <c r="L71" s="305">
        <f>J71+J72-K71</f>
        <v>-8.5166666666666675</v>
      </c>
      <c r="M71" s="311">
        <f>SUMPRODUCT(TEXT(L71-{0,5,15,25,35},"0;\0")*{0,2,3,3,7})</f>
        <v>0</v>
      </c>
    </row>
    <row r="72" spans="1:13" ht="27">
      <c r="A72" s="163" t="s">
        <v>2645</v>
      </c>
      <c r="B72" s="163"/>
      <c r="C72" s="163"/>
      <c r="D72" s="163"/>
      <c r="E72" s="233"/>
      <c r="F72" s="87" t="s">
        <v>1085</v>
      </c>
      <c r="G72" s="87">
        <v>2</v>
      </c>
      <c r="H72" s="33" t="s">
        <v>1092</v>
      </c>
      <c r="I72" s="33" t="s">
        <v>1108</v>
      </c>
      <c r="J72" s="79">
        <v>10.4</v>
      </c>
      <c r="K72" s="307"/>
      <c r="L72" s="307"/>
      <c r="M72" s="312"/>
    </row>
    <row r="73" spans="1:13" ht="40.5">
      <c r="A73" s="87" t="s">
        <v>2629</v>
      </c>
      <c r="B73" s="87" t="s">
        <v>1122</v>
      </c>
      <c r="C73" s="87">
        <v>3</v>
      </c>
      <c r="D73" s="87">
        <v>1</v>
      </c>
      <c r="E73" s="22" t="s">
        <v>1081</v>
      </c>
      <c r="F73" s="87" t="s">
        <v>1082</v>
      </c>
      <c r="G73" s="87">
        <v>2</v>
      </c>
      <c r="H73" s="31" t="s">
        <v>1095</v>
      </c>
      <c r="I73" s="33" t="s">
        <v>1096</v>
      </c>
      <c r="J73" s="79">
        <v>7</v>
      </c>
      <c r="K73" s="79">
        <f t="shared" si="5"/>
        <v>19.666666666666668</v>
      </c>
      <c r="L73" s="79">
        <f>J73-K73</f>
        <v>-12.666666666666668</v>
      </c>
      <c r="M73" s="54">
        <f>SUMPRODUCT(TEXT(L73-{0,5,15,25,35},"0;\0")*{0,2,3,3,7})</f>
        <v>0</v>
      </c>
    </row>
    <row r="74" spans="1:13" ht="40.5">
      <c r="A74" s="87" t="s">
        <v>2633</v>
      </c>
      <c r="B74" s="87" t="s">
        <v>1123</v>
      </c>
      <c r="C74" s="87">
        <v>1</v>
      </c>
      <c r="D74" s="87">
        <v>8</v>
      </c>
      <c r="E74" s="22" t="s">
        <v>1081</v>
      </c>
      <c r="F74" s="87" t="s">
        <v>1082</v>
      </c>
      <c r="G74" s="87">
        <v>2</v>
      </c>
      <c r="H74" s="31" t="s">
        <v>1105</v>
      </c>
      <c r="I74" s="33" t="s">
        <v>1106</v>
      </c>
      <c r="J74" s="79">
        <v>6.2</v>
      </c>
      <c r="K74" s="79">
        <f t="shared" si="5"/>
        <v>21.666666666666664</v>
      </c>
      <c r="L74" s="79">
        <f>J74-K74</f>
        <v>-15.466666666666665</v>
      </c>
      <c r="M74" s="54">
        <f>SUMPRODUCT(TEXT(L74-{0,5,15,25,35},"0;\0")*{0,2,3,3,7})</f>
        <v>0</v>
      </c>
    </row>
    <row r="75" spans="1:13" ht="40.5">
      <c r="A75" s="87" t="s">
        <v>2646</v>
      </c>
      <c r="B75" s="87" t="s">
        <v>1124</v>
      </c>
      <c r="C75" s="87">
        <v>15</v>
      </c>
      <c r="D75" s="87">
        <v>4</v>
      </c>
      <c r="E75" s="22" t="s">
        <v>1081</v>
      </c>
      <c r="F75" s="87" t="s">
        <v>1082</v>
      </c>
      <c r="G75" s="87">
        <v>1</v>
      </c>
      <c r="H75" s="31" t="s">
        <v>1102</v>
      </c>
      <c r="I75" s="33" t="s">
        <v>1103</v>
      </c>
      <c r="J75" s="79">
        <v>6.5</v>
      </c>
      <c r="K75" s="79">
        <f t="shared" si="5"/>
        <v>37.666666666666664</v>
      </c>
      <c r="L75" s="79">
        <f>J75-K75</f>
        <v>-31.166666666666664</v>
      </c>
      <c r="M75" s="54">
        <f>SUMPRODUCT(TEXT(L75-{0,5,15,25,35},"0;\0")*{0,2,3,3,7})</f>
        <v>0</v>
      </c>
    </row>
    <row r="76" spans="1:13" ht="40.5">
      <c r="A76" s="87" t="s">
        <v>2646</v>
      </c>
      <c r="B76" s="87" t="s">
        <v>1125</v>
      </c>
      <c r="C76" s="87">
        <v>14</v>
      </c>
      <c r="D76" s="87">
        <v>0</v>
      </c>
      <c r="E76" s="22" t="s">
        <v>1081</v>
      </c>
      <c r="F76" s="87" t="s">
        <v>1082</v>
      </c>
      <c r="G76" s="87">
        <v>1</v>
      </c>
      <c r="H76" s="31" t="s">
        <v>1102</v>
      </c>
      <c r="I76" s="33" t="s">
        <v>1103</v>
      </c>
      <c r="J76" s="79">
        <v>6.5</v>
      </c>
      <c r="K76" s="79">
        <f t="shared" si="5"/>
        <v>33.666666666666671</v>
      </c>
      <c r="L76" s="79">
        <f>J76-K76</f>
        <v>-27.166666666666671</v>
      </c>
      <c r="M76" s="54">
        <f>SUMPRODUCT(TEXT(L76-{0,5,15,25,35},"0;\0")*{0,2,3,3,7})</f>
        <v>0</v>
      </c>
    </row>
    <row r="77" spans="1:13" ht="27">
      <c r="A77" s="163" t="s">
        <v>2643</v>
      </c>
      <c r="B77" s="163" t="s">
        <v>1126</v>
      </c>
      <c r="C77" s="163">
        <v>11</v>
      </c>
      <c r="D77" s="163">
        <v>4</v>
      </c>
      <c r="E77" s="233" t="s">
        <v>1081</v>
      </c>
      <c r="F77" s="87" t="s">
        <v>1082</v>
      </c>
      <c r="G77" s="87">
        <v>1</v>
      </c>
      <c r="H77" s="33" t="s">
        <v>1113</v>
      </c>
      <c r="I77" s="33" t="s">
        <v>1114</v>
      </c>
      <c r="J77" s="79">
        <v>2.75</v>
      </c>
      <c r="K77" s="305">
        <f t="shared" si="5"/>
        <v>32.333333333333329</v>
      </c>
      <c r="L77" s="305">
        <f>J77+J78-K77</f>
        <v>-19.18333333333333</v>
      </c>
      <c r="M77" s="311">
        <f>SUMPRODUCT(TEXT(L77-{0,5,15,25,35},"0;\0")*{0,2,3,3,7})</f>
        <v>0</v>
      </c>
    </row>
    <row r="78" spans="1:13" ht="27">
      <c r="A78" s="163" t="s">
        <v>2647</v>
      </c>
      <c r="B78" s="163"/>
      <c r="C78" s="163"/>
      <c r="D78" s="163"/>
      <c r="E78" s="233"/>
      <c r="F78" s="87" t="s">
        <v>1085</v>
      </c>
      <c r="G78" s="87">
        <v>2</v>
      </c>
      <c r="H78" s="33" t="s">
        <v>1092</v>
      </c>
      <c r="I78" s="33" t="s">
        <v>1108</v>
      </c>
      <c r="J78" s="79">
        <v>10.4</v>
      </c>
      <c r="K78" s="307"/>
      <c r="L78" s="307"/>
      <c r="M78" s="312"/>
    </row>
    <row r="79" spans="1:13" ht="27">
      <c r="A79" s="163" t="s">
        <v>2629</v>
      </c>
      <c r="B79" s="163" t="s">
        <v>1127</v>
      </c>
      <c r="C79" s="163">
        <v>0</v>
      </c>
      <c r="D79" s="163">
        <v>4</v>
      </c>
      <c r="E79" s="233" t="s">
        <v>1081</v>
      </c>
      <c r="F79" s="87" t="s">
        <v>1082</v>
      </c>
      <c r="G79" s="87">
        <v>1</v>
      </c>
      <c r="H79" s="33" t="s">
        <v>1113</v>
      </c>
      <c r="I79" s="33" t="s">
        <v>1114</v>
      </c>
      <c r="J79" s="79">
        <v>2.75</v>
      </c>
      <c r="K79" s="305">
        <f t="shared" si="5"/>
        <v>17.666666666666668</v>
      </c>
      <c r="L79" s="305">
        <f>J79+J80-K79</f>
        <v>-4.5166666666666675</v>
      </c>
      <c r="M79" s="311">
        <f>SUMPRODUCT(TEXT(L79-{0,5,15,25,35},"0;\0")*{0,2,3,3,7})</f>
        <v>0</v>
      </c>
    </row>
    <row r="80" spans="1:13" ht="27">
      <c r="A80" s="163" t="s">
        <v>2648</v>
      </c>
      <c r="B80" s="163"/>
      <c r="C80" s="163"/>
      <c r="D80" s="163"/>
      <c r="E80" s="233"/>
      <c r="F80" s="87" t="s">
        <v>1085</v>
      </c>
      <c r="G80" s="87">
        <v>2</v>
      </c>
      <c r="H80" s="33" t="s">
        <v>1092</v>
      </c>
      <c r="I80" s="33" t="s">
        <v>1108</v>
      </c>
      <c r="J80" s="79">
        <v>10.4</v>
      </c>
      <c r="K80" s="307"/>
      <c r="L80" s="307"/>
      <c r="M80" s="312"/>
    </row>
    <row r="81" spans="1:13" ht="27">
      <c r="A81" s="163" t="s">
        <v>2629</v>
      </c>
      <c r="B81" s="163" t="s">
        <v>1128</v>
      </c>
      <c r="C81" s="163">
        <v>0</v>
      </c>
      <c r="D81" s="163">
        <v>6</v>
      </c>
      <c r="E81" s="233" t="s">
        <v>1081</v>
      </c>
      <c r="F81" s="87" t="s">
        <v>1082</v>
      </c>
      <c r="G81" s="87">
        <v>1</v>
      </c>
      <c r="H81" s="33" t="s">
        <v>1113</v>
      </c>
      <c r="I81" s="33" t="s">
        <v>1114</v>
      </c>
      <c r="J81" s="79">
        <v>2.75</v>
      </c>
      <c r="K81" s="305">
        <f t="shared" si="5"/>
        <v>19</v>
      </c>
      <c r="L81" s="305">
        <f>J81+J82-K81</f>
        <v>-5.85</v>
      </c>
      <c r="M81" s="311">
        <f>SUMPRODUCT(TEXT(L81-{0,5,15,25,35},"0;\0")*{0,2,3,3,7})</f>
        <v>0</v>
      </c>
    </row>
    <row r="82" spans="1:13" ht="27">
      <c r="A82" s="163" t="s">
        <v>2649</v>
      </c>
      <c r="B82" s="163"/>
      <c r="C82" s="163"/>
      <c r="D82" s="163"/>
      <c r="E82" s="233"/>
      <c r="F82" s="87" t="s">
        <v>1085</v>
      </c>
      <c r="G82" s="87">
        <v>2</v>
      </c>
      <c r="H82" s="33" t="s">
        <v>1092</v>
      </c>
      <c r="I82" s="33" t="s">
        <v>1108</v>
      </c>
      <c r="J82" s="79">
        <v>10.4</v>
      </c>
      <c r="K82" s="307"/>
      <c r="L82" s="307"/>
      <c r="M82" s="312"/>
    </row>
    <row r="83" spans="1:13" ht="40.5">
      <c r="A83" s="87" t="s">
        <v>2629</v>
      </c>
      <c r="B83" s="87" t="s">
        <v>1129</v>
      </c>
      <c r="C83" s="87">
        <v>0</v>
      </c>
      <c r="D83" s="87">
        <v>4</v>
      </c>
      <c r="E83" s="22" t="s">
        <v>1081</v>
      </c>
      <c r="F83" s="87" t="s">
        <v>1082</v>
      </c>
      <c r="G83" s="87">
        <v>2</v>
      </c>
      <c r="H83" s="33">
        <v>205</v>
      </c>
      <c r="I83" s="33" t="s">
        <v>1130</v>
      </c>
      <c r="J83" s="79">
        <v>2.95</v>
      </c>
      <c r="K83" s="79">
        <f t="shared" si="5"/>
        <v>17.666666666666668</v>
      </c>
      <c r="L83" s="79">
        <f>J83-K83</f>
        <v>-14.716666666666669</v>
      </c>
      <c r="M83" s="54">
        <f>SUMPRODUCT(TEXT(L83-{0,5,15,25,35},"0;\0")*{0,2,3,3,7})</f>
        <v>0</v>
      </c>
    </row>
    <row r="84" spans="1:13" ht="27">
      <c r="A84" s="163" t="s">
        <v>2650</v>
      </c>
      <c r="B84" s="163" t="s">
        <v>1131</v>
      </c>
      <c r="C84" s="163">
        <v>5</v>
      </c>
      <c r="D84" s="163">
        <v>8</v>
      </c>
      <c r="E84" s="233" t="s">
        <v>1081</v>
      </c>
      <c r="F84" s="87" t="s">
        <v>1082</v>
      </c>
      <c r="G84" s="87">
        <v>2</v>
      </c>
      <c r="H84" s="31" t="s">
        <v>1105</v>
      </c>
      <c r="I84" s="33" t="s">
        <v>1106</v>
      </c>
      <c r="J84" s="79">
        <v>6.2</v>
      </c>
      <c r="K84" s="305">
        <f t="shared" si="5"/>
        <v>27</v>
      </c>
      <c r="L84" s="305">
        <f>J84+J85-K84</f>
        <v>-10.399999999999999</v>
      </c>
      <c r="M84" s="311">
        <f>SUMPRODUCT(TEXT(L84-{0,5,15,25,35},"0;\0")*{0,2,3,3,7})</f>
        <v>0</v>
      </c>
    </row>
    <row r="85" spans="1:13" ht="27">
      <c r="A85" s="163" t="s">
        <v>2650</v>
      </c>
      <c r="B85" s="163"/>
      <c r="C85" s="163"/>
      <c r="D85" s="163"/>
      <c r="E85" s="233"/>
      <c r="F85" s="87" t="s">
        <v>1085</v>
      </c>
      <c r="G85" s="87">
        <v>2</v>
      </c>
      <c r="H85" s="33" t="s">
        <v>1092</v>
      </c>
      <c r="I85" s="33" t="s">
        <v>1108</v>
      </c>
      <c r="J85" s="79">
        <v>10.4</v>
      </c>
      <c r="K85" s="307"/>
      <c r="L85" s="307"/>
      <c r="M85" s="312"/>
    </row>
    <row r="86" spans="1:13" ht="40.5">
      <c r="A86" s="87" t="s">
        <v>2629</v>
      </c>
      <c r="B86" s="87" t="s">
        <v>1132</v>
      </c>
      <c r="C86" s="87">
        <v>13</v>
      </c>
      <c r="D86" s="87">
        <v>2</v>
      </c>
      <c r="E86" s="22" t="s">
        <v>1081</v>
      </c>
      <c r="F86" s="87" t="s">
        <v>1082</v>
      </c>
      <c r="G86" s="87">
        <v>1</v>
      </c>
      <c r="H86" s="33" t="s">
        <v>1133</v>
      </c>
      <c r="I86" s="33" t="s">
        <v>1134</v>
      </c>
      <c r="J86" s="79">
        <v>4.9000000000000004</v>
      </c>
      <c r="K86" s="79">
        <f t="shared" si="5"/>
        <v>33.666666666666664</v>
      </c>
      <c r="L86" s="79">
        <f>J86-K86</f>
        <v>-28.766666666666666</v>
      </c>
      <c r="M86" s="54">
        <f>SUMPRODUCT(TEXT(L86-{0,5,15,25,35},"0;\0")*{0,2,3,3,7})</f>
        <v>0</v>
      </c>
    </row>
    <row r="87" spans="1:13" ht="40.5">
      <c r="A87" s="87" t="s">
        <v>2651</v>
      </c>
      <c r="B87" s="87" t="s">
        <v>1135</v>
      </c>
      <c r="C87" s="87">
        <v>5</v>
      </c>
      <c r="D87" s="87">
        <v>4</v>
      </c>
      <c r="E87" s="22" t="s">
        <v>1081</v>
      </c>
      <c r="F87" s="87" t="s">
        <v>1082</v>
      </c>
      <c r="G87" s="87">
        <v>2</v>
      </c>
      <c r="H87" s="31" t="s">
        <v>1092</v>
      </c>
      <c r="I87" s="33" t="s">
        <v>1093</v>
      </c>
      <c r="J87" s="79">
        <v>3.2</v>
      </c>
      <c r="K87" s="79">
        <f t="shared" si="5"/>
        <v>24.333333333333336</v>
      </c>
      <c r="L87" s="79">
        <f>J87-K87</f>
        <v>-21.133333333333336</v>
      </c>
      <c r="M87" s="54">
        <f>SUMPRODUCT(TEXT(L87-{0,5,15,25,35},"0;\0")*{0,2,3,3,7})</f>
        <v>0</v>
      </c>
    </row>
    <row r="88" spans="1:13" ht="40.5">
      <c r="A88" s="87" t="s">
        <v>2652</v>
      </c>
      <c r="B88" s="87" t="s">
        <v>1136</v>
      </c>
      <c r="C88" s="87">
        <v>17</v>
      </c>
      <c r="D88" s="87">
        <v>4</v>
      </c>
      <c r="E88" s="22" t="s">
        <v>1081</v>
      </c>
      <c r="F88" s="87" t="s">
        <v>1082</v>
      </c>
      <c r="G88" s="87">
        <v>1</v>
      </c>
      <c r="H88" s="31" t="s">
        <v>1102</v>
      </c>
      <c r="I88" s="33" t="s">
        <v>1103</v>
      </c>
      <c r="J88" s="79">
        <v>6.5</v>
      </c>
      <c r="K88" s="79">
        <f t="shared" si="5"/>
        <v>40.333333333333336</v>
      </c>
      <c r="L88" s="79">
        <f>J88-K88</f>
        <v>-33.833333333333336</v>
      </c>
      <c r="M88" s="54">
        <f>SUMPRODUCT(TEXT(L88-{0,5,15,25,35},"0;\0")*{0,2,3,3,7})</f>
        <v>0</v>
      </c>
    </row>
    <row r="89" spans="1:13" ht="27">
      <c r="A89" s="163" t="s">
        <v>2652</v>
      </c>
      <c r="B89" s="163" t="s">
        <v>1137</v>
      </c>
      <c r="C89" s="163">
        <v>6</v>
      </c>
      <c r="D89" s="163">
        <v>4</v>
      </c>
      <c r="E89" s="233" t="s">
        <v>1081</v>
      </c>
      <c r="F89" s="87" t="s">
        <v>1082</v>
      </c>
      <c r="G89" s="87">
        <v>2</v>
      </c>
      <c r="H89" s="31" t="s">
        <v>1095</v>
      </c>
      <c r="I89" s="33" t="s">
        <v>1096</v>
      </c>
      <c r="J89" s="79">
        <v>7</v>
      </c>
      <c r="K89" s="305">
        <f t="shared" si="5"/>
        <v>25.666666666666668</v>
      </c>
      <c r="L89" s="305">
        <f>J89+J90-K89</f>
        <v>-3.8666666666666671</v>
      </c>
      <c r="M89" s="311">
        <f>SUMPRODUCT(TEXT(L89-{0,5,15,25,35},"0;\0")*{0,2,3,3,7})</f>
        <v>0</v>
      </c>
    </row>
    <row r="90" spans="1:13" ht="27">
      <c r="A90" s="163" t="s">
        <v>2633</v>
      </c>
      <c r="B90" s="163"/>
      <c r="C90" s="163"/>
      <c r="D90" s="163"/>
      <c r="E90" s="233"/>
      <c r="F90" s="87" t="s">
        <v>1085</v>
      </c>
      <c r="G90" s="87">
        <v>2</v>
      </c>
      <c r="H90" s="33" t="s">
        <v>1086</v>
      </c>
      <c r="I90" s="33" t="s">
        <v>1087</v>
      </c>
      <c r="J90" s="79">
        <v>14.8</v>
      </c>
      <c r="K90" s="307"/>
      <c r="L90" s="307"/>
      <c r="M90" s="312"/>
    </row>
    <row r="91" spans="1:13" ht="40.5">
      <c r="A91" s="87" t="s">
        <v>2629</v>
      </c>
      <c r="B91" s="87" t="s">
        <v>1138</v>
      </c>
      <c r="C91" s="87">
        <v>4</v>
      </c>
      <c r="D91" s="87">
        <v>5</v>
      </c>
      <c r="E91" s="22" t="s">
        <v>1081</v>
      </c>
      <c r="F91" s="87" t="s">
        <v>1082</v>
      </c>
      <c r="G91" s="87">
        <v>2</v>
      </c>
      <c r="H91" s="33">
        <v>205</v>
      </c>
      <c r="I91" s="33" t="s">
        <v>1130</v>
      </c>
      <c r="J91" s="79">
        <v>2.95</v>
      </c>
      <c r="K91" s="79">
        <f t="shared" si="5"/>
        <v>23.666666666666664</v>
      </c>
      <c r="L91" s="79">
        <f>J91-K91</f>
        <v>-20.716666666666665</v>
      </c>
      <c r="M91" s="54">
        <f>SUMPRODUCT(TEXT(L91-{0,5,15,25,35},"0;\0")*{0,2,3,3,7})</f>
        <v>0</v>
      </c>
    </row>
    <row r="92" spans="1:13" ht="40.5">
      <c r="A92" s="87" t="s">
        <v>2643</v>
      </c>
      <c r="B92" s="87" t="s">
        <v>1139</v>
      </c>
      <c r="C92" s="87">
        <v>4</v>
      </c>
      <c r="D92" s="87">
        <v>2</v>
      </c>
      <c r="E92" s="22" t="s">
        <v>1081</v>
      </c>
      <c r="F92" s="87" t="s">
        <v>1082</v>
      </c>
      <c r="G92" s="87">
        <v>2</v>
      </c>
      <c r="H92" s="31" t="s">
        <v>1092</v>
      </c>
      <c r="I92" s="33" t="s">
        <v>1093</v>
      </c>
      <c r="J92" s="79">
        <v>3.2</v>
      </c>
      <c r="K92" s="79">
        <f t="shared" si="5"/>
        <v>21.666666666666664</v>
      </c>
      <c r="L92" s="79">
        <f>J92-K92</f>
        <v>-18.466666666666665</v>
      </c>
      <c r="M92" s="54">
        <f>SUMPRODUCT(TEXT(L92-{0,5,15,25,35},"0;\0")*{0,2,3,3,7})</f>
        <v>0</v>
      </c>
    </row>
    <row r="93" spans="1:13" ht="40.5">
      <c r="A93" s="87" t="s">
        <v>2653</v>
      </c>
      <c r="B93" s="87" t="s">
        <v>1140</v>
      </c>
      <c r="C93" s="87">
        <v>0</v>
      </c>
      <c r="D93" s="87">
        <v>5</v>
      </c>
      <c r="E93" s="22" t="s">
        <v>1081</v>
      </c>
      <c r="F93" s="87" t="s">
        <v>1082</v>
      </c>
      <c r="G93" s="87">
        <v>2</v>
      </c>
      <c r="H93" s="33">
        <v>205</v>
      </c>
      <c r="I93" s="33" t="s">
        <v>1130</v>
      </c>
      <c r="J93" s="79">
        <v>2.95</v>
      </c>
      <c r="K93" s="79">
        <f t="shared" si="5"/>
        <v>18.333333333333332</v>
      </c>
      <c r="L93" s="79">
        <f>J93-K93</f>
        <v>-15.383333333333333</v>
      </c>
      <c r="M93" s="54">
        <f>SUMPRODUCT(TEXT(L93-{0,5,15,25,35},"0;\0")*{0,2,3,3,7})</f>
        <v>0</v>
      </c>
    </row>
    <row r="94" spans="1:13" ht="13.5">
      <c r="A94" s="163" t="s">
        <v>2654</v>
      </c>
      <c r="B94" s="163" t="s">
        <v>1141</v>
      </c>
      <c r="C94" s="163">
        <v>16</v>
      </c>
      <c r="D94" s="163">
        <v>9</v>
      </c>
      <c r="E94" s="233" t="s">
        <v>1081</v>
      </c>
      <c r="F94" s="87" t="s">
        <v>1082</v>
      </c>
      <c r="G94" s="87">
        <v>2</v>
      </c>
      <c r="H94" s="33">
        <v>205</v>
      </c>
      <c r="I94" s="33" t="s">
        <v>1130</v>
      </c>
      <c r="J94" s="79">
        <v>2.95</v>
      </c>
      <c r="K94" s="305">
        <f t="shared" si="5"/>
        <v>42.333333333333329</v>
      </c>
      <c r="L94" s="305">
        <f>J94+J95-K94</f>
        <v>-28.983333333333327</v>
      </c>
      <c r="M94" s="311">
        <f>SUMPRODUCT(TEXT(L94-{0,5,15,25,35},"0;\0")*{0,2,3,3,7})</f>
        <v>0</v>
      </c>
    </row>
    <row r="95" spans="1:13" ht="27">
      <c r="A95" s="163" t="s">
        <v>2636</v>
      </c>
      <c r="B95" s="163"/>
      <c r="C95" s="163"/>
      <c r="D95" s="163"/>
      <c r="E95" s="233"/>
      <c r="F95" s="87" t="s">
        <v>1085</v>
      </c>
      <c r="G95" s="87">
        <v>2</v>
      </c>
      <c r="H95" s="33" t="s">
        <v>1092</v>
      </c>
      <c r="I95" s="33" t="s">
        <v>1108</v>
      </c>
      <c r="J95" s="79">
        <v>10.4</v>
      </c>
      <c r="K95" s="307"/>
      <c r="L95" s="307"/>
      <c r="M95" s="312"/>
    </row>
    <row r="96" spans="1:13" ht="40.5">
      <c r="A96" s="87" t="s">
        <v>2629</v>
      </c>
      <c r="B96" s="87" t="s">
        <v>1142</v>
      </c>
      <c r="C96" s="87">
        <v>0</v>
      </c>
      <c r="D96" s="87">
        <v>0</v>
      </c>
      <c r="E96" s="22" t="s">
        <v>1081</v>
      </c>
      <c r="F96" s="87" t="s">
        <v>1082</v>
      </c>
      <c r="G96" s="87">
        <v>2</v>
      </c>
      <c r="H96" s="31">
        <v>208</v>
      </c>
      <c r="I96" s="33" t="s">
        <v>1090</v>
      </c>
      <c r="J96" s="79">
        <v>3.1</v>
      </c>
      <c r="K96" s="79">
        <f t="shared" si="5"/>
        <v>15</v>
      </c>
      <c r="L96" s="79">
        <f>J96-K96</f>
        <v>-11.9</v>
      </c>
      <c r="M96" s="54">
        <f>SUMPRODUCT(TEXT(L96-{0,5,15,25,35},"0;\0")*{0,2,3,3,7})</f>
        <v>0</v>
      </c>
    </row>
    <row r="97" spans="1:13" ht="40.5">
      <c r="A97" s="87" t="s">
        <v>2629</v>
      </c>
      <c r="B97" s="87" t="s">
        <v>1143</v>
      </c>
      <c r="C97" s="87">
        <v>10</v>
      </c>
      <c r="D97" s="87">
        <v>3</v>
      </c>
      <c r="E97" s="22" t="s">
        <v>1081</v>
      </c>
      <c r="F97" s="87" t="s">
        <v>1082</v>
      </c>
      <c r="G97" s="87">
        <v>1</v>
      </c>
      <c r="H97" s="33" t="s">
        <v>1133</v>
      </c>
      <c r="I97" s="33" t="s">
        <v>1134</v>
      </c>
      <c r="J97" s="79">
        <v>4.9000000000000004</v>
      </c>
      <c r="K97" s="79">
        <f t="shared" si="5"/>
        <v>30.333333333333336</v>
      </c>
      <c r="L97" s="79">
        <f>J97-K97</f>
        <v>-25.433333333333337</v>
      </c>
      <c r="M97" s="54">
        <f>SUMPRODUCT(TEXT(L97-{0,5,15,25,35},"0;\0")*{0,2,3,3,7})</f>
        <v>0</v>
      </c>
    </row>
    <row r="98" spans="1:13" ht="27">
      <c r="A98" s="163" t="s">
        <v>2629</v>
      </c>
      <c r="B98" s="163" t="s">
        <v>1144</v>
      </c>
      <c r="C98" s="163">
        <v>2</v>
      </c>
      <c r="D98" s="163">
        <v>4</v>
      </c>
      <c r="E98" s="233" t="s">
        <v>1081</v>
      </c>
      <c r="F98" s="87" t="s">
        <v>1082</v>
      </c>
      <c r="G98" s="87">
        <v>2</v>
      </c>
      <c r="H98" s="31" t="s">
        <v>1095</v>
      </c>
      <c r="I98" s="33" t="s">
        <v>1096</v>
      </c>
      <c r="J98" s="79">
        <v>7</v>
      </c>
      <c r="K98" s="305">
        <f t="shared" si="5"/>
        <v>20.333333333333336</v>
      </c>
      <c r="L98" s="305">
        <f>J98+J99-K98</f>
        <v>1.466666666666665</v>
      </c>
      <c r="M98" s="311">
        <f>SUMPRODUCT(TEXT(L98-{0,5,15,25,35},"0;\0")*{0,2,3,3,7})</f>
        <v>0</v>
      </c>
    </row>
    <row r="99" spans="1:13" ht="27">
      <c r="A99" s="163" t="s">
        <v>2633</v>
      </c>
      <c r="B99" s="163"/>
      <c r="C99" s="163"/>
      <c r="D99" s="163"/>
      <c r="E99" s="233"/>
      <c r="F99" s="87" t="s">
        <v>1085</v>
      </c>
      <c r="G99" s="87">
        <v>2</v>
      </c>
      <c r="H99" s="33" t="s">
        <v>1086</v>
      </c>
      <c r="I99" s="33" t="s">
        <v>1087</v>
      </c>
      <c r="J99" s="79">
        <v>14.8</v>
      </c>
      <c r="K99" s="307"/>
      <c r="L99" s="307"/>
      <c r="M99" s="312"/>
    </row>
    <row r="100" spans="1:13" ht="27">
      <c r="A100" s="163" t="s">
        <v>2629</v>
      </c>
      <c r="B100" s="163" t="s">
        <v>1145</v>
      </c>
      <c r="C100" s="163">
        <v>6</v>
      </c>
      <c r="D100" s="163">
        <v>5</v>
      </c>
      <c r="E100" s="233" t="s">
        <v>1081</v>
      </c>
      <c r="F100" s="87" t="s">
        <v>1082</v>
      </c>
      <c r="G100" s="87">
        <v>2</v>
      </c>
      <c r="H100" s="31" t="s">
        <v>1083</v>
      </c>
      <c r="I100" s="33" t="s">
        <v>1084</v>
      </c>
      <c r="J100" s="79">
        <v>3.5</v>
      </c>
      <c r="K100" s="305">
        <f t="shared" si="5"/>
        <v>26.333333333333332</v>
      </c>
      <c r="L100" s="305">
        <f>J100+J101-K100</f>
        <v>-12.433333333333332</v>
      </c>
      <c r="M100" s="311">
        <f>SUMPRODUCT(TEXT(L100-{0,5,15,25,35},"0;\0")*{0,2,3,3,7})</f>
        <v>0</v>
      </c>
    </row>
    <row r="101" spans="1:13" ht="27">
      <c r="A101" s="163" t="s">
        <v>2640</v>
      </c>
      <c r="B101" s="163"/>
      <c r="C101" s="163"/>
      <c r="D101" s="163"/>
      <c r="E101" s="233"/>
      <c r="F101" s="87" t="s">
        <v>1085</v>
      </c>
      <c r="G101" s="87">
        <v>2</v>
      </c>
      <c r="H101" s="33" t="s">
        <v>1092</v>
      </c>
      <c r="I101" s="33" t="s">
        <v>1108</v>
      </c>
      <c r="J101" s="79">
        <v>10.4</v>
      </c>
      <c r="K101" s="307"/>
      <c r="L101" s="307"/>
      <c r="M101" s="312"/>
    </row>
    <row r="102" spans="1:13" ht="40.5">
      <c r="A102" s="87" t="s">
        <v>2629</v>
      </c>
      <c r="B102" s="87" t="s">
        <v>1146</v>
      </c>
      <c r="C102" s="87">
        <v>0</v>
      </c>
      <c r="D102" s="87">
        <v>3</v>
      </c>
      <c r="E102" s="22" t="s">
        <v>1081</v>
      </c>
      <c r="F102" s="87" t="s">
        <v>1082</v>
      </c>
      <c r="G102" s="87">
        <v>1</v>
      </c>
      <c r="H102" s="33" t="s">
        <v>1133</v>
      </c>
      <c r="I102" s="33" t="s">
        <v>1134</v>
      </c>
      <c r="J102" s="79">
        <v>4.9000000000000004</v>
      </c>
      <c r="K102" s="79">
        <f t="shared" si="5"/>
        <v>17</v>
      </c>
      <c r="L102" s="79">
        <f>J102-K102</f>
        <v>-12.1</v>
      </c>
      <c r="M102" s="54">
        <f>SUMPRODUCT(TEXT(L102-{0,5,15,25,35},"0;\0")*{0,2,3,3,7})</f>
        <v>0</v>
      </c>
    </row>
    <row r="103" spans="1:13" ht="40.5">
      <c r="A103" s="87" t="s">
        <v>2655</v>
      </c>
      <c r="B103" s="87" t="s">
        <v>1147</v>
      </c>
      <c r="C103" s="87">
        <v>4</v>
      </c>
      <c r="D103" s="87">
        <v>2</v>
      </c>
      <c r="E103" s="22" t="s">
        <v>1081</v>
      </c>
      <c r="F103" s="87" t="s">
        <v>1082</v>
      </c>
      <c r="G103" s="87">
        <v>2</v>
      </c>
      <c r="H103" s="31" t="s">
        <v>1095</v>
      </c>
      <c r="I103" s="33" t="s">
        <v>1096</v>
      </c>
      <c r="J103" s="79">
        <v>7</v>
      </c>
      <c r="K103" s="79">
        <f t="shared" si="5"/>
        <v>21.666666666666664</v>
      </c>
      <c r="L103" s="79">
        <f>J103-K103</f>
        <v>-14.666666666666664</v>
      </c>
      <c r="M103" s="54">
        <f>SUMPRODUCT(TEXT(L103-{0,5,15,25,35},"0;\0")*{0,2,3,3,7})</f>
        <v>0</v>
      </c>
    </row>
    <row r="104" spans="1:13" ht="27">
      <c r="A104" s="163" t="s">
        <v>2633</v>
      </c>
      <c r="B104" s="163" t="s">
        <v>1148</v>
      </c>
      <c r="C104" s="163">
        <v>0</v>
      </c>
      <c r="D104" s="163">
        <v>4</v>
      </c>
      <c r="E104" s="233" t="s">
        <v>1081</v>
      </c>
      <c r="F104" s="87" t="s">
        <v>1082</v>
      </c>
      <c r="G104" s="87">
        <v>2</v>
      </c>
      <c r="H104" s="31" t="s">
        <v>1083</v>
      </c>
      <c r="I104" s="33" t="s">
        <v>1084</v>
      </c>
      <c r="J104" s="79">
        <v>3.5</v>
      </c>
      <c r="K104" s="305">
        <f t="shared" si="5"/>
        <v>17.666666666666668</v>
      </c>
      <c r="L104" s="305">
        <f>J104+J105-K104</f>
        <v>0.63333333333333286</v>
      </c>
      <c r="M104" s="311">
        <f>SUMPRODUCT(TEXT(L104-{0,5,15,25,35},"0;\0")*{0,2,3,3,7})</f>
        <v>0</v>
      </c>
    </row>
    <row r="105" spans="1:13" ht="27">
      <c r="A105" s="163" t="s">
        <v>2656</v>
      </c>
      <c r="B105" s="163"/>
      <c r="C105" s="163"/>
      <c r="D105" s="163"/>
      <c r="E105" s="233"/>
      <c r="F105" s="87" t="s">
        <v>1085</v>
      </c>
      <c r="G105" s="87">
        <v>2</v>
      </c>
      <c r="H105" s="33" t="s">
        <v>1086</v>
      </c>
      <c r="I105" s="33" t="s">
        <v>1087</v>
      </c>
      <c r="J105" s="79">
        <v>14.8</v>
      </c>
      <c r="K105" s="307"/>
      <c r="L105" s="307"/>
      <c r="M105" s="312"/>
    </row>
    <row r="106" spans="1:13" ht="27">
      <c r="A106" s="163" t="s">
        <v>2629</v>
      </c>
      <c r="B106" s="163" t="s">
        <v>1149</v>
      </c>
      <c r="C106" s="163">
        <v>16</v>
      </c>
      <c r="D106" s="163">
        <v>4</v>
      </c>
      <c r="E106" s="233" t="s">
        <v>1081</v>
      </c>
      <c r="F106" s="87" t="s">
        <v>1082</v>
      </c>
      <c r="G106" s="87">
        <v>1</v>
      </c>
      <c r="H106" s="33" t="s">
        <v>1113</v>
      </c>
      <c r="I106" s="33" t="s">
        <v>1114</v>
      </c>
      <c r="J106" s="79">
        <v>2.75</v>
      </c>
      <c r="K106" s="305">
        <f t="shared" si="5"/>
        <v>38.999999999999993</v>
      </c>
      <c r="L106" s="305">
        <f>J106+J107-K106</f>
        <v>-25.849999999999994</v>
      </c>
      <c r="M106" s="311">
        <f>SUMPRODUCT(TEXT(L106-{0,5,15,25,35},"0;\0")*{0,2,3,3,7})</f>
        <v>0</v>
      </c>
    </row>
    <row r="107" spans="1:13" ht="27">
      <c r="A107" s="163" t="s">
        <v>2629</v>
      </c>
      <c r="B107" s="163"/>
      <c r="C107" s="163"/>
      <c r="D107" s="163"/>
      <c r="E107" s="233"/>
      <c r="F107" s="87" t="s">
        <v>1085</v>
      </c>
      <c r="G107" s="87">
        <v>2</v>
      </c>
      <c r="H107" s="33" t="s">
        <v>1092</v>
      </c>
      <c r="I107" s="33" t="s">
        <v>1108</v>
      </c>
      <c r="J107" s="79">
        <v>10.4</v>
      </c>
      <c r="K107" s="307"/>
      <c r="L107" s="307"/>
      <c r="M107" s="312"/>
    </row>
    <row r="108" spans="1:13" ht="27">
      <c r="A108" s="163" t="s">
        <v>2629</v>
      </c>
      <c r="B108" s="163" t="s">
        <v>1150</v>
      </c>
      <c r="C108" s="163">
        <v>0</v>
      </c>
      <c r="D108" s="163">
        <v>3</v>
      </c>
      <c r="E108" s="233" t="s">
        <v>1081</v>
      </c>
      <c r="F108" s="87" t="s">
        <v>1082</v>
      </c>
      <c r="G108" s="87">
        <v>1</v>
      </c>
      <c r="H108" s="33" t="s">
        <v>1133</v>
      </c>
      <c r="I108" s="33" t="s">
        <v>1134</v>
      </c>
      <c r="J108" s="79">
        <v>4.9000000000000004</v>
      </c>
      <c r="K108" s="305">
        <f t="shared" si="5"/>
        <v>17</v>
      </c>
      <c r="L108" s="305">
        <f>J108+J109-K108</f>
        <v>2.7000000000000028</v>
      </c>
      <c r="M108" s="311">
        <f>SUMPRODUCT(TEXT(L108-{0,5,15,25,35},"0;\0")*{0,2,3,3,7})</f>
        <v>0</v>
      </c>
    </row>
    <row r="109" spans="1:13" ht="27">
      <c r="A109" s="163" t="s">
        <v>2629</v>
      </c>
      <c r="B109" s="163"/>
      <c r="C109" s="163"/>
      <c r="D109" s="163"/>
      <c r="E109" s="233"/>
      <c r="F109" s="87" t="s">
        <v>1085</v>
      </c>
      <c r="G109" s="87">
        <v>2</v>
      </c>
      <c r="H109" s="33" t="s">
        <v>1086</v>
      </c>
      <c r="I109" s="33" t="s">
        <v>1087</v>
      </c>
      <c r="J109" s="79">
        <v>14.8</v>
      </c>
      <c r="K109" s="307"/>
      <c r="L109" s="307"/>
      <c r="M109" s="312"/>
    </row>
    <row r="110" spans="1:13" ht="40.5">
      <c r="A110" s="87" t="s">
        <v>2629</v>
      </c>
      <c r="B110" s="87" t="s">
        <v>1151</v>
      </c>
      <c r="C110" s="87">
        <v>2</v>
      </c>
      <c r="D110" s="87">
        <v>2</v>
      </c>
      <c r="E110" s="22" t="s">
        <v>1081</v>
      </c>
      <c r="F110" s="87" t="s">
        <v>1082</v>
      </c>
      <c r="G110" s="87">
        <v>2</v>
      </c>
      <c r="H110" s="31" t="s">
        <v>1092</v>
      </c>
      <c r="I110" s="33" t="s">
        <v>1093</v>
      </c>
      <c r="J110" s="79">
        <v>3.2</v>
      </c>
      <c r="K110" s="79">
        <f t="shared" si="5"/>
        <v>19</v>
      </c>
      <c r="L110" s="79">
        <f>J110-K110</f>
        <v>-15.8</v>
      </c>
      <c r="M110" s="54">
        <f>SUMPRODUCT(TEXT(L110-{0,5,15,25,35},"0;\0")*{0,2,3,3,7})</f>
        <v>0</v>
      </c>
    </row>
    <row r="111" spans="1:13" ht="13.5">
      <c r="A111" s="172" t="s">
        <v>2024</v>
      </c>
      <c r="B111" s="172" t="s">
        <v>528</v>
      </c>
      <c r="C111" s="172">
        <v>2</v>
      </c>
      <c r="D111" s="172">
        <v>2</v>
      </c>
      <c r="E111" s="126" t="s">
        <v>83</v>
      </c>
      <c r="F111" s="127" t="s">
        <v>529</v>
      </c>
      <c r="G111" s="127" t="s">
        <v>530</v>
      </c>
      <c r="H111" s="127">
        <v>362</v>
      </c>
      <c r="I111" s="102" t="s">
        <v>531</v>
      </c>
      <c r="J111" s="166">
        <v>21.534419191919195</v>
      </c>
      <c r="K111" s="166">
        <v>19</v>
      </c>
      <c r="L111" s="166">
        <v>2.534419191919195</v>
      </c>
      <c r="M111" s="169">
        <v>0</v>
      </c>
    </row>
    <row r="112" spans="1:13" ht="27">
      <c r="A112" s="173" t="s">
        <v>2024</v>
      </c>
      <c r="B112" s="173"/>
      <c r="C112" s="173"/>
      <c r="D112" s="173"/>
      <c r="E112" s="20" t="s">
        <v>83</v>
      </c>
      <c r="F112" s="20" t="s">
        <v>529</v>
      </c>
      <c r="G112" s="20" t="s">
        <v>532</v>
      </c>
      <c r="H112" s="20">
        <v>453</v>
      </c>
      <c r="I112" s="102" t="s">
        <v>533</v>
      </c>
      <c r="J112" s="167"/>
      <c r="K112" s="167"/>
      <c r="L112" s="167"/>
      <c r="M112" s="170"/>
    </row>
    <row r="113" spans="1:13" ht="27">
      <c r="A113" s="173" t="s">
        <v>2024</v>
      </c>
      <c r="B113" s="173"/>
      <c r="C113" s="173"/>
      <c r="D113" s="173"/>
      <c r="E113" s="127" t="s">
        <v>83</v>
      </c>
      <c r="F113" s="127" t="s">
        <v>529</v>
      </c>
      <c r="G113" s="127" t="s">
        <v>532</v>
      </c>
      <c r="H113" s="127">
        <v>455</v>
      </c>
      <c r="I113" s="102" t="s">
        <v>534</v>
      </c>
      <c r="J113" s="167"/>
      <c r="K113" s="167"/>
      <c r="L113" s="167"/>
      <c r="M113" s="170"/>
    </row>
    <row r="114" spans="1:13" ht="13.5">
      <c r="A114" s="173" t="s">
        <v>2024</v>
      </c>
      <c r="B114" s="173"/>
      <c r="C114" s="173"/>
      <c r="D114" s="173"/>
      <c r="E114" s="126" t="s">
        <v>83</v>
      </c>
      <c r="F114" s="127" t="s">
        <v>529</v>
      </c>
      <c r="G114" s="127" t="s">
        <v>530</v>
      </c>
      <c r="H114" s="127">
        <v>361</v>
      </c>
      <c r="I114" s="102" t="s">
        <v>535</v>
      </c>
      <c r="J114" s="167"/>
      <c r="K114" s="167"/>
      <c r="L114" s="167"/>
      <c r="M114" s="170"/>
    </row>
    <row r="115" spans="1:13" ht="27">
      <c r="A115" s="173" t="s">
        <v>2024</v>
      </c>
      <c r="B115" s="173"/>
      <c r="C115" s="173"/>
      <c r="D115" s="173"/>
      <c r="E115" s="127" t="s">
        <v>83</v>
      </c>
      <c r="F115" s="127" t="s">
        <v>529</v>
      </c>
      <c r="G115" s="127" t="s">
        <v>530</v>
      </c>
      <c r="H115" s="127">
        <v>353</v>
      </c>
      <c r="I115" s="102" t="s">
        <v>536</v>
      </c>
      <c r="J115" s="167"/>
      <c r="K115" s="167"/>
      <c r="L115" s="167"/>
      <c r="M115" s="170"/>
    </row>
    <row r="116" spans="1:13" ht="27">
      <c r="A116" s="173" t="s">
        <v>2024</v>
      </c>
      <c r="B116" s="173"/>
      <c r="C116" s="173"/>
      <c r="D116" s="173"/>
      <c r="E116" s="127" t="s">
        <v>32</v>
      </c>
      <c r="F116" s="127" t="s">
        <v>537</v>
      </c>
      <c r="G116" s="127" t="s">
        <v>538</v>
      </c>
      <c r="H116" s="127">
        <v>609</v>
      </c>
      <c r="I116" s="102" t="s">
        <v>539</v>
      </c>
      <c r="J116" s="167"/>
      <c r="K116" s="167"/>
      <c r="L116" s="167"/>
      <c r="M116" s="170"/>
    </row>
    <row r="117" spans="1:13" ht="27">
      <c r="A117" s="173" t="s">
        <v>2024</v>
      </c>
      <c r="B117" s="173"/>
      <c r="C117" s="173"/>
      <c r="D117" s="173"/>
      <c r="E117" s="127" t="s">
        <v>32</v>
      </c>
      <c r="F117" s="127" t="s">
        <v>540</v>
      </c>
      <c r="G117" s="127" t="s">
        <v>541</v>
      </c>
      <c r="H117" s="127">
        <v>1018</v>
      </c>
      <c r="I117" s="102" t="s">
        <v>542</v>
      </c>
      <c r="J117" s="167"/>
      <c r="K117" s="167"/>
      <c r="L117" s="167"/>
      <c r="M117" s="170"/>
    </row>
    <row r="118" spans="1:13" ht="40.5">
      <c r="A118" s="173" t="s">
        <v>2024</v>
      </c>
      <c r="B118" s="173"/>
      <c r="C118" s="173"/>
      <c r="D118" s="173"/>
      <c r="E118" s="127" t="s">
        <v>32</v>
      </c>
      <c r="F118" s="127" t="s">
        <v>537</v>
      </c>
      <c r="G118" s="127" t="s">
        <v>543</v>
      </c>
      <c r="H118" s="127" t="s">
        <v>544</v>
      </c>
      <c r="I118" s="102" t="s">
        <v>545</v>
      </c>
      <c r="J118" s="167"/>
      <c r="K118" s="167"/>
      <c r="L118" s="167"/>
      <c r="M118" s="170"/>
    </row>
    <row r="119" spans="1:13" ht="27">
      <c r="A119" s="173" t="s">
        <v>2024</v>
      </c>
      <c r="B119" s="173"/>
      <c r="C119" s="173"/>
      <c r="D119" s="173"/>
      <c r="E119" s="127" t="s">
        <v>32</v>
      </c>
      <c r="F119" s="127" t="s">
        <v>537</v>
      </c>
      <c r="G119" s="127" t="s">
        <v>543</v>
      </c>
      <c r="H119" s="127">
        <v>506</v>
      </c>
      <c r="I119" s="102" t="s">
        <v>546</v>
      </c>
      <c r="J119" s="167"/>
      <c r="K119" s="167"/>
      <c r="L119" s="167"/>
      <c r="M119" s="170"/>
    </row>
    <row r="120" spans="1:13" ht="27">
      <c r="A120" s="174" t="s">
        <v>2024</v>
      </c>
      <c r="B120" s="174"/>
      <c r="C120" s="174"/>
      <c r="D120" s="174"/>
      <c r="E120" s="126" t="s">
        <v>83</v>
      </c>
      <c r="F120" s="127" t="s">
        <v>529</v>
      </c>
      <c r="G120" s="127" t="s">
        <v>547</v>
      </c>
      <c r="H120" s="127">
        <v>161</v>
      </c>
      <c r="I120" s="102" t="s">
        <v>548</v>
      </c>
      <c r="J120" s="168"/>
      <c r="K120" s="168"/>
      <c r="L120" s="168"/>
      <c r="M120" s="171"/>
    </row>
    <row r="121" spans="1:13" ht="13.5">
      <c r="A121" s="172" t="s">
        <v>2024</v>
      </c>
      <c r="B121" s="172" t="s">
        <v>549</v>
      </c>
      <c r="C121" s="172">
        <v>0</v>
      </c>
      <c r="D121" s="172">
        <v>3</v>
      </c>
      <c r="E121" s="126" t="s">
        <v>83</v>
      </c>
      <c r="F121" s="127" t="s">
        <v>529</v>
      </c>
      <c r="G121" s="127" t="s">
        <v>530</v>
      </c>
      <c r="H121" s="127">
        <v>362</v>
      </c>
      <c r="I121" s="102" t="s">
        <v>531</v>
      </c>
      <c r="J121" s="166">
        <v>18.999419191919191</v>
      </c>
      <c r="K121" s="166">
        <v>17</v>
      </c>
      <c r="L121" s="166">
        <v>1.9994191919191913</v>
      </c>
      <c r="M121" s="169">
        <v>0</v>
      </c>
    </row>
    <row r="122" spans="1:13" ht="27">
      <c r="A122" s="173" t="s">
        <v>2025</v>
      </c>
      <c r="B122" s="173"/>
      <c r="C122" s="173"/>
      <c r="D122" s="173"/>
      <c r="E122" s="20" t="s">
        <v>83</v>
      </c>
      <c r="F122" s="20" t="s">
        <v>529</v>
      </c>
      <c r="G122" s="20" t="s">
        <v>532</v>
      </c>
      <c r="H122" s="20">
        <v>453</v>
      </c>
      <c r="I122" s="102" t="s">
        <v>533</v>
      </c>
      <c r="J122" s="167"/>
      <c r="K122" s="167"/>
      <c r="L122" s="167"/>
      <c r="M122" s="170"/>
    </row>
    <row r="123" spans="1:13" ht="13.5">
      <c r="A123" s="173" t="s">
        <v>2025</v>
      </c>
      <c r="B123" s="173"/>
      <c r="C123" s="173"/>
      <c r="D123" s="173"/>
      <c r="E123" s="126" t="s">
        <v>83</v>
      </c>
      <c r="F123" s="127" t="s">
        <v>529</v>
      </c>
      <c r="G123" s="127" t="s">
        <v>530</v>
      </c>
      <c r="H123" s="127">
        <v>361</v>
      </c>
      <c r="I123" s="102" t="s">
        <v>535</v>
      </c>
      <c r="J123" s="167"/>
      <c r="K123" s="167"/>
      <c r="L123" s="167"/>
      <c r="M123" s="170"/>
    </row>
    <row r="124" spans="1:13" ht="27">
      <c r="A124" s="173" t="s">
        <v>2025</v>
      </c>
      <c r="B124" s="173"/>
      <c r="C124" s="173"/>
      <c r="D124" s="173"/>
      <c r="E124" s="127" t="s">
        <v>83</v>
      </c>
      <c r="F124" s="127" t="s">
        <v>529</v>
      </c>
      <c r="G124" s="127" t="s">
        <v>530</v>
      </c>
      <c r="H124" s="127">
        <v>353</v>
      </c>
      <c r="I124" s="102" t="s">
        <v>536</v>
      </c>
      <c r="J124" s="167"/>
      <c r="K124" s="167"/>
      <c r="L124" s="167"/>
      <c r="M124" s="170"/>
    </row>
    <row r="125" spans="1:13" ht="27">
      <c r="A125" s="173" t="s">
        <v>2025</v>
      </c>
      <c r="B125" s="173"/>
      <c r="C125" s="173"/>
      <c r="D125" s="173"/>
      <c r="E125" s="127" t="s">
        <v>32</v>
      </c>
      <c r="F125" s="127" t="s">
        <v>537</v>
      </c>
      <c r="G125" s="127" t="s">
        <v>538</v>
      </c>
      <c r="H125" s="127">
        <v>609</v>
      </c>
      <c r="I125" s="102" t="s">
        <v>539</v>
      </c>
      <c r="J125" s="167"/>
      <c r="K125" s="167"/>
      <c r="L125" s="167"/>
      <c r="M125" s="170"/>
    </row>
    <row r="126" spans="1:13" ht="27">
      <c r="A126" s="173" t="s">
        <v>2025</v>
      </c>
      <c r="B126" s="173"/>
      <c r="C126" s="173"/>
      <c r="D126" s="173"/>
      <c r="E126" s="127" t="s">
        <v>32</v>
      </c>
      <c r="F126" s="127" t="s">
        <v>540</v>
      </c>
      <c r="G126" s="127" t="s">
        <v>541</v>
      </c>
      <c r="H126" s="127">
        <v>1018</v>
      </c>
      <c r="I126" s="102" t="s">
        <v>542</v>
      </c>
      <c r="J126" s="167"/>
      <c r="K126" s="167"/>
      <c r="L126" s="167"/>
      <c r="M126" s="170"/>
    </row>
    <row r="127" spans="1:13" ht="40.5">
      <c r="A127" s="173" t="s">
        <v>2025</v>
      </c>
      <c r="B127" s="173"/>
      <c r="C127" s="173"/>
      <c r="D127" s="173"/>
      <c r="E127" s="127" t="s">
        <v>32</v>
      </c>
      <c r="F127" s="127" t="s">
        <v>537</v>
      </c>
      <c r="G127" s="127" t="s">
        <v>543</v>
      </c>
      <c r="H127" s="127" t="s">
        <v>544</v>
      </c>
      <c r="I127" s="102" t="s">
        <v>545</v>
      </c>
      <c r="J127" s="167"/>
      <c r="K127" s="167"/>
      <c r="L127" s="167"/>
      <c r="M127" s="170"/>
    </row>
    <row r="128" spans="1:13" ht="27">
      <c r="A128" s="173" t="s">
        <v>2025</v>
      </c>
      <c r="B128" s="173"/>
      <c r="C128" s="173"/>
      <c r="D128" s="173"/>
      <c r="E128" s="127" t="s">
        <v>32</v>
      </c>
      <c r="F128" s="127" t="s">
        <v>537</v>
      </c>
      <c r="G128" s="127" t="s">
        <v>543</v>
      </c>
      <c r="H128" s="127">
        <v>506</v>
      </c>
      <c r="I128" s="102" t="s">
        <v>546</v>
      </c>
      <c r="J128" s="167"/>
      <c r="K128" s="167"/>
      <c r="L128" s="167"/>
      <c r="M128" s="170"/>
    </row>
    <row r="129" spans="1:13" ht="27">
      <c r="A129" s="174" t="s">
        <v>2025</v>
      </c>
      <c r="B129" s="174"/>
      <c r="C129" s="174"/>
      <c r="D129" s="174"/>
      <c r="E129" s="126" t="s">
        <v>83</v>
      </c>
      <c r="F129" s="127" t="s">
        <v>529</v>
      </c>
      <c r="G129" s="127" t="s">
        <v>547</v>
      </c>
      <c r="H129" s="127">
        <v>161</v>
      </c>
      <c r="I129" s="102" t="s">
        <v>548</v>
      </c>
      <c r="J129" s="168">
        <v>19.391999999999999</v>
      </c>
      <c r="K129" s="168"/>
      <c r="L129" s="168"/>
      <c r="M129" s="171"/>
    </row>
    <row r="130" spans="1:13" ht="13.5">
      <c r="A130" s="172" t="s">
        <v>2025</v>
      </c>
      <c r="B130" s="172" t="s">
        <v>550</v>
      </c>
      <c r="C130" s="172">
        <v>8</v>
      </c>
      <c r="D130" s="172">
        <v>0</v>
      </c>
      <c r="E130" s="126" t="s">
        <v>83</v>
      </c>
      <c r="F130" s="127" t="s">
        <v>529</v>
      </c>
      <c r="G130" s="127" t="s">
        <v>530</v>
      </c>
      <c r="H130" s="127">
        <v>362</v>
      </c>
      <c r="I130" s="102" t="s">
        <v>531</v>
      </c>
      <c r="J130" s="179">
        <v>29.859209401709403</v>
      </c>
      <c r="K130" s="179">
        <v>25.666666666666664</v>
      </c>
      <c r="L130" s="179">
        <v>4.1925427350427391</v>
      </c>
      <c r="M130" s="182">
        <v>0</v>
      </c>
    </row>
    <row r="131" spans="1:13" ht="40.5">
      <c r="A131" s="173" t="s">
        <v>2026</v>
      </c>
      <c r="B131" s="173"/>
      <c r="C131" s="173"/>
      <c r="D131" s="173"/>
      <c r="E131" s="20" t="s">
        <v>83</v>
      </c>
      <c r="F131" s="20" t="s">
        <v>529</v>
      </c>
      <c r="G131" s="20" t="s">
        <v>532</v>
      </c>
      <c r="H131" s="20">
        <v>458</v>
      </c>
      <c r="I131" s="102" t="s">
        <v>551</v>
      </c>
      <c r="J131" s="180"/>
      <c r="K131" s="180"/>
      <c r="L131" s="180"/>
      <c r="M131" s="183"/>
    </row>
    <row r="132" spans="1:13" ht="13.5">
      <c r="A132" s="173" t="s">
        <v>2026</v>
      </c>
      <c r="B132" s="173"/>
      <c r="C132" s="173"/>
      <c r="D132" s="173"/>
      <c r="E132" s="126" t="s">
        <v>83</v>
      </c>
      <c r="F132" s="127" t="s">
        <v>529</v>
      </c>
      <c r="G132" s="127" t="s">
        <v>530</v>
      </c>
      <c r="H132" s="127">
        <v>361</v>
      </c>
      <c r="I132" s="102" t="s">
        <v>535</v>
      </c>
      <c r="J132" s="180"/>
      <c r="K132" s="180"/>
      <c r="L132" s="180"/>
      <c r="M132" s="183"/>
    </row>
    <row r="133" spans="1:13" ht="13.5">
      <c r="A133" s="173" t="s">
        <v>2026</v>
      </c>
      <c r="B133" s="173"/>
      <c r="C133" s="173"/>
      <c r="D133" s="173"/>
      <c r="E133" s="127" t="s">
        <v>83</v>
      </c>
      <c r="F133" s="127" t="s">
        <v>529</v>
      </c>
      <c r="G133" s="127" t="s">
        <v>530</v>
      </c>
      <c r="H133" s="127">
        <v>357</v>
      </c>
      <c r="I133" s="102" t="s">
        <v>552</v>
      </c>
      <c r="J133" s="180"/>
      <c r="K133" s="180"/>
      <c r="L133" s="180"/>
      <c r="M133" s="183"/>
    </row>
    <row r="134" spans="1:13" ht="27">
      <c r="A134" s="173" t="s">
        <v>2026</v>
      </c>
      <c r="B134" s="173"/>
      <c r="C134" s="173"/>
      <c r="D134" s="173"/>
      <c r="E134" s="127" t="s">
        <v>83</v>
      </c>
      <c r="F134" s="127" t="s">
        <v>529</v>
      </c>
      <c r="G134" s="127" t="s">
        <v>532</v>
      </c>
      <c r="H134" s="127">
        <v>450</v>
      </c>
      <c r="I134" s="102" t="s">
        <v>553</v>
      </c>
      <c r="J134" s="180"/>
      <c r="K134" s="180"/>
      <c r="L134" s="180"/>
      <c r="M134" s="183"/>
    </row>
    <row r="135" spans="1:13" ht="27">
      <c r="A135" s="173" t="s">
        <v>2026</v>
      </c>
      <c r="B135" s="173"/>
      <c r="C135" s="173"/>
      <c r="D135" s="173"/>
      <c r="E135" s="127" t="s">
        <v>32</v>
      </c>
      <c r="F135" s="127" t="s">
        <v>537</v>
      </c>
      <c r="G135" s="127" t="s">
        <v>538</v>
      </c>
      <c r="H135" s="127">
        <v>609</v>
      </c>
      <c r="I135" s="102" t="s">
        <v>539</v>
      </c>
      <c r="J135" s="180"/>
      <c r="K135" s="180"/>
      <c r="L135" s="180"/>
      <c r="M135" s="183"/>
    </row>
    <row r="136" spans="1:13" ht="27">
      <c r="A136" s="173" t="s">
        <v>2026</v>
      </c>
      <c r="B136" s="173"/>
      <c r="C136" s="173"/>
      <c r="D136" s="173"/>
      <c r="E136" s="127" t="s">
        <v>32</v>
      </c>
      <c r="F136" s="127" t="s">
        <v>540</v>
      </c>
      <c r="G136" s="127" t="s">
        <v>541</v>
      </c>
      <c r="H136" s="127">
        <v>1018</v>
      </c>
      <c r="I136" s="102" t="s">
        <v>542</v>
      </c>
      <c r="J136" s="180"/>
      <c r="K136" s="180"/>
      <c r="L136" s="180"/>
      <c r="M136" s="183"/>
    </row>
    <row r="137" spans="1:13" ht="40.5">
      <c r="A137" s="173" t="s">
        <v>2026</v>
      </c>
      <c r="B137" s="173"/>
      <c r="C137" s="173"/>
      <c r="D137" s="173"/>
      <c r="E137" s="127" t="s">
        <v>32</v>
      </c>
      <c r="F137" s="127" t="s">
        <v>537</v>
      </c>
      <c r="G137" s="127" t="s">
        <v>543</v>
      </c>
      <c r="H137" s="127" t="s">
        <v>544</v>
      </c>
      <c r="I137" s="102" t="s">
        <v>545</v>
      </c>
      <c r="J137" s="180"/>
      <c r="K137" s="180"/>
      <c r="L137" s="180"/>
      <c r="M137" s="183"/>
    </row>
    <row r="138" spans="1:13" ht="27">
      <c r="A138" s="173" t="s">
        <v>2026</v>
      </c>
      <c r="B138" s="173"/>
      <c r="C138" s="173"/>
      <c r="D138" s="173"/>
      <c r="E138" s="127" t="s">
        <v>32</v>
      </c>
      <c r="F138" s="127" t="s">
        <v>537</v>
      </c>
      <c r="G138" s="127" t="s">
        <v>543</v>
      </c>
      <c r="H138" s="127">
        <v>506</v>
      </c>
      <c r="I138" s="102" t="s">
        <v>546</v>
      </c>
      <c r="J138" s="180"/>
      <c r="K138" s="180"/>
      <c r="L138" s="180"/>
      <c r="M138" s="183"/>
    </row>
    <row r="139" spans="1:13" ht="27">
      <c r="A139" s="174" t="s">
        <v>2026</v>
      </c>
      <c r="B139" s="174"/>
      <c r="C139" s="174"/>
      <c r="D139" s="174"/>
      <c r="E139" s="126" t="s">
        <v>83</v>
      </c>
      <c r="F139" s="127" t="s">
        <v>529</v>
      </c>
      <c r="G139" s="127" t="s">
        <v>547</v>
      </c>
      <c r="H139" s="127">
        <v>161</v>
      </c>
      <c r="I139" s="102" t="s">
        <v>548</v>
      </c>
      <c r="J139" s="181" t="e">
        <v>#REF!</v>
      </c>
      <c r="K139" s="181"/>
      <c r="L139" s="181"/>
      <c r="M139" s="184"/>
    </row>
    <row r="140" spans="1:13" ht="40.5">
      <c r="A140" s="172" t="s">
        <v>2026</v>
      </c>
      <c r="B140" s="172" t="s">
        <v>554</v>
      </c>
      <c r="C140" s="172">
        <v>3</v>
      </c>
      <c r="D140" s="172">
        <v>0</v>
      </c>
      <c r="E140" s="20" t="s">
        <v>83</v>
      </c>
      <c r="F140" s="20" t="s">
        <v>529</v>
      </c>
      <c r="G140" s="20" t="s">
        <v>532</v>
      </c>
      <c r="H140" s="20">
        <v>458</v>
      </c>
      <c r="I140" s="102" t="s">
        <v>551</v>
      </c>
      <c r="J140" s="166">
        <v>20.874209401709404</v>
      </c>
      <c r="K140" s="166">
        <v>19</v>
      </c>
      <c r="L140" s="166">
        <v>1.874209401709404</v>
      </c>
      <c r="M140" s="169">
        <v>0</v>
      </c>
    </row>
    <row r="141" spans="1:13" ht="27">
      <c r="A141" s="173" t="s">
        <v>2027</v>
      </c>
      <c r="B141" s="173"/>
      <c r="C141" s="173"/>
      <c r="D141" s="173"/>
      <c r="E141" s="127" t="s">
        <v>83</v>
      </c>
      <c r="F141" s="127" t="s">
        <v>529</v>
      </c>
      <c r="G141" s="127" t="s">
        <v>532</v>
      </c>
      <c r="H141" s="127">
        <v>455</v>
      </c>
      <c r="I141" s="102" t="s">
        <v>534</v>
      </c>
      <c r="J141" s="167"/>
      <c r="K141" s="167"/>
      <c r="L141" s="167"/>
      <c r="M141" s="170"/>
    </row>
    <row r="142" spans="1:13" ht="27">
      <c r="A142" s="173" t="s">
        <v>2027</v>
      </c>
      <c r="B142" s="173"/>
      <c r="C142" s="173"/>
      <c r="D142" s="173"/>
      <c r="E142" s="127" t="s">
        <v>32</v>
      </c>
      <c r="F142" s="127" t="s">
        <v>537</v>
      </c>
      <c r="G142" s="127" t="s">
        <v>538</v>
      </c>
      <c r="H142" s="127">
        <v>602</v>
      </c>
      <c r="I142" s="102" t="s">
        <v>555</v>
      </c>
      <c r="J142" s="167"/>
      <c r="K142" s="167"/>
      <c r="L142" s="167"/>
      <c r="M142" s="170"/>
    </row>
    <row r="143" spans="1:13" ht="27">
      <c r="A143" s="173" t="s">
        <v>2027</v>
      </c>
      <c r="B143" s="173"/>
      <c r="C143" s="173"/>
      <c r="D143" s="173"/>
      <c r="E143" s="127" t="s">
        <v>83</v>
      </c>
      <c r="F143" s="127" t="s">
        <v>529</v>
      </c>
      <c r="G143" s="127" t="s">
        <v>532</v>
      </c>
      <c r="H143" s="127">
        <v>450</v>
      </c>
      <c r="I143" s="102" t="s">
        <v>553</v>
      </c>
      <c r="J143" s="167"/>
      <c r="K143" s="167"/>
      <c r="L143" s="167"/>
      <c r="M143" s="170"/>
    </row>
    <row r="144" spans="1:13" ht="13.5">
      <c r="A144" s="173" t="s">
        <v>2027</v>
      </c>
      <c r="B144" s="173"/>
      <c r="C144" s="173"/>
      <c r="D144" s="173"/>
      <c r="E144" s="126" t="s">
        <v>83</v>
      </c>
      <c r="F144" s="127" t="s">
        <v>529</v>
      </c>
      <c r="G144" s="127" t="s">
        <v>530</v>
      </c>
      <c r="H144" s="127">
        <v>362</v>
      </c>
      <c r="I144" s="102" t="s">
        <v>531</v>
      </c>
      <c r="J144" s="167"/>
      <c r="K144" s="167"/>
      <c r="L144" s="167"/>
      <c r="M144" s="170"/>
    </row>
    <row r="145" spans="1:13" ht="13.5">
      <c r="A145" s="173" t="s">
        <v>2027</v>
      </c>
      <c r="B145" s="173"/>
      <c r="C145" s="173"/>
      <c r="D145" s="173"/>
      <c r="E145" s="126" t="s">
        <v>83</v>
      </c>
      <c r="F145" s="127" t="s">
        <v>529</v>
      </c>
      <c r="G145" s="127" t="s">
        <v>530</v>
      </c>
      <c r="H145" s="127">
        <v>361</v>
      </c>
      <c r="I145" s="102" t="s">
        <v>535</v>
      </c>
      <c r="J145" s="167"/>
      <c r="K145" s="167"/>
      <c r="L145" s="167"/>
      <c r="M145" s="170"/>
    </row>
    <row r="146" spans="1:13" ht="27">
      <c r="A146" s="173" t="s">
        <v>2027</v>
      </c>
      <c r="B146" s="173"/>
      <c r="C146" s="173"/>
      <c r="D146" s="173"/>
      <c r="E146" s="127" t="s">
        <v>32</v>
      </c>
      <c r="F146" s="127" t="s">
        <v>537</v>
      </c>
      <c r="G146" s="127" t="s">
        <v>538</v>
      </c>
      <c r="H146" s="127">
        <v>609</v>
      </c>
      <c r="I146" s="102" t="s">
        <v>539</v>
      </c>
      <c r="J146" s="167"/>
      <c r="K146" s="167"/>
      <c r="L146" s="167"/>
      <c r="M146" s="170"/>
    </row>
    <row r="147" spans="1:13" ht="27">
      <c r="A147" s="173" t="s">
        <v>2027</v>
      </c>
      <c r="B147" s="173"/>
      <c r="C147" s="173"/>
      <c r="D147" s="173"/>
      <c r="E147" s="127" t="s">
        <v>32</v>
      </c>
      <c r="F147" s="127" t="s">
        <v>540</v>
      </c>
      <c r="G147" s="127" t="s">
        <v>541</v>
      </c>
      <c r="H147" s="127">
        <v>1018</v>
      </c>
      <c r="I147" s="102" t="s">
        <v>542</v>
      </c>
      <c r="J147" s="167"/>
      <c r="K147" s="167"/>
      <c r="L147" s="167"/>
      <c r="M147" s="170"/>
    </row>
    <row r="148" spans="1:13" ht="40.5">
      <c r="A148" s="173" t="s">
        <v>2027</v>
      </c>
      <c r="B148" s="173"/>
      <c r="C148" s="173"/>
      <c r="D148" s="173"/>
      <c r="E148" s="127" t="s">
        <v>32</v>
      </c>
      <c r="F148" s="127" t="s">
        <v>537</v>
      </c>
      <c r="G148" s="127" t="s">
        <v>543</v>
      </c>
      <c r="H148" s="127" t="s">
        <v>544</v>
      </c>
      <c r="I148" s="102" t="s">
        <v>545</v>
      </c>
      <c r="J148" s="167"/>
      <c r="K148" s="167"/>
      <c r="L148" s="167"/>
      <c r="M148" s="170"/>
    </row>
    <row r="149" spans="1:13" ht="27">
      <c r="A149" s="173" t="s">
        <v>2027</v>
      </c>
      <c r="B149" s="173"/>
      <c r="C149" s="173"/>
      <c r="D149" s="173"/>
      <c r="E149" s="127" t="s">
        <v>32</v>
      </c>
      <c r="F149" s="127" t="s">
        <v>537</v>
      </c>
      <c r="G149" s="127" t="s">
        <v>543</v>
      </c>
      <c r="H149" s="127">
        <v>506</v>
      </c>
      <c r="I149" s="102" t="s">
        <v>546</v>
      </c>
      <c r="J149" s="167"/>
      <c r="K149" s="167"/>
      <c r="L149" s="167"/>
      <c r="M149" s="170"/>
    </row>
    <row r="150" spans="1:13" ht="27">
      <c r="A150" s="174" t="s">
        <v>2027</v>
      </c>
      <c r="B150" s="174"/>
      <c r="C150" s="174"/>
      <c r="D150" s="174"/>
      <c r="E150" s="126" t="s">
        <v>83</v>
      </c>
      <c r="F150" s="127" t="s">
        <v>529</v>
      </c>
      <c r="G150" s="127" t="s">
        <v>547</v>
      </c>
      <c r="H150" s="127">
        <v>161</v>
      </c>
      <c r="I150" s="102" t="s">
        <v>548</v>
      </c>
      <c r="J150" s="168" t="e">
        <v>#REF!</v>
      </c>
      <c r="K150" s="168"/>
      <c r="L150" s="168"/>
      <c r="M150" s="171"/>
    </row>
    <row r="151" spans="1:13" ht="27">
      <c r="A151" s="172" t="s">
        <v>2027</v>
      </c>
      <c r="B151" s="172" t="s">
        <v>556</v>
      </c>
      <c r="C151" s="172">
        <v>2</v>
      </c>
      <c r="D151" s="172">
        <v>0</v>
      </c>
      <c r="E151" s="20" t="s">
        <v>83</v>
      </c>
      <c r="F151" s="20" t="s">
        <v>529</v>
      </c>
      <c r="G151" s="20" t="s">
        <v>532</v>
      </c>
      <c r="H151" s="20">
        <v>459</v>
      </c>
      <c r="I151" s="102" t="s">
        <v>557</v>
      </c>
      <c r="J151" s="166">
        <v>22.436805555555559</v>
      </c>
      <c r="K151" s="166">
        <v>17.666666666666668</v>
      </c>
      <c r="L151" s="166">
        <v>4.7701388888888907</v>
      </c>
      <c r="M151" s="169">
        <v>0</v>
      </c>
    </row>
    <row r="152" spans="1:13" ht="27">
      <c r="A152" s="173" t="s">
        <v>2027</v>
      </c>
      <c r="B152" s="173"/>
      <c r="C152" s="173"/>
      <c r="D152" s="173"/>
      <c r="E152" s="127" t="s">
        <v>83</v>
      </c>
      <c r="F152" s="127" t="s">
        <v>529</v>
      </c>
      <c r="G152" s="127" t="s">
        <v>532</v>
      </c>
      <c r="H152" s="127">
        <v>455</v>
      </c>
      <c r="I152" s="102" t="s">
        <v>534</v>
      </c>
      <c r="J152" s="167"/>
      <c r="K152" s="167"/>
      <c r="L152" s="167"/>
      <c r="M152" s="170"/>
    </row>
    <row r="153" spans="1:13" ht="13.5">
      <c r="A153" s="173" t="s">
        <v>2027</v>
      </c>
      <c r="B153" s="173"/>
      <c r="C153" s="173"/>
      <c r="D153" s="173"/>
      <c r="E153" s="126" t="s">
        <v>83</v>
      </c>
      <c r="F153" s="127" t="s">
        <v>529</v>
      </c>
      <c r="G153" s="127" t="s">
        <v>530</v>
      </c>
      <c r="H153" s="127">
        <v>352</v>
      </c>
      <c r="I153" s="102" t="s">
        <v>145</v>
      </c>
      <c r="J153" s="167"/>
      <c r="K153" s="167"/>
      <c r="L153" s="167"/>
      <c r="M153" s="170"/>
    </row>
    <row r="154" spans="1:13" ht="54">
      <c r="A154" s="173" t="s">
        <v>2027</v>
      </c>
      <c r="B154" s="173"/>
      <c r="C154" s="173"/>
      <c r="D154" s="173"/>
      <c r="E154" s="127" t="s">
        <v>32</v>
      </c>
      <c r="F154" s="127" t="s">
        <v>537</v>
      </c>
      <c r="G154" s="127" t="s">
        <v>538</v>
      </c>
      <c r="H154" s="127">
        <v>601</v>
      </c>
      <c r="I154" s="102" t="s">
        <v>558</v>
      </c>
      <c r="J154" s="167"/>
      <c r="K154" s="167"/>
      <c r="L154" s="167"/>
      <c r="M154" s="170"/>
    </row>
    <row r="155" spans="1:13" ht="13.5">
      <c r="A155" s="173" t="s">
        <v>2027</v>
      </c>
      <c r="B155" s="173"/>
      <c r="C155" s="173"/>
      <c r="D155" s="173"/>
      <c r="E155" s="126" t="s">
        <v>83</v>
      </c>
      <c r="F155" s="127" t="s">
        <v>529</v>
      </c>
      <c r="G155" s="127" t="s">
        <v>530</v>
      </c>
      <c r="H155" s="127">
        <v>362</v>
      </c>
      <c r="I155" s="102" t="s">
        <v>531</v>
      </c>
      <c r="J155" s="167"/>
      <c r="K155" s="167"/>
      <c r="L155" s="167"/>
      <c r="M155" s="170"/>
    </row>
    <row r="156" spans="1:13" ht="13.5">
      <c r="A156" s="173" t="s">
        <v>2027</v>
      </c>
      <c r="B156" s="173"/>
      <c r="C156" s="173"/>
      <c r="D156" s="173"/>
      <c r="E156" s="126" t="s">
        <v>83</v>
      </c>
      <c r="F156" s="127" t="s">
        <v>529</v>
      </c>
      <c r="G156" s="127" t="s">
        <v>530</v>
      </c>
      <c r="H156" s="127">
        <v>361</v>
      </c>
      <c r="I156" s="102" t="s">
        <v>535</v>
      </c>
      <c r="J156" s="167"/>
      <c r="K156" s="167"/>
      <c r="L156" s="167"/>
      <c r="M156" s="170"/>
    </row>
    <row r="157" spans="1:13" ht="27">
      <c r="A157" s="173" t="s">
        <v>2027</v>
      </c>
      <c r="B157" s="173"/>
      <c r="C157" s="173"/>
      <c r="D157" s="173"/>
      <c r="E157" s="127" t="s">
        <v>32</v>
      </c>
      <c r="F157" s="127" t="s">
        <v>537</v>
      </c>
      <c r="G157" s="127" t="s">
        <v>538</v>
      </c>
      <c r="H157" s="127">
        <v>609</v>
      </c>
      <c r="I157" s="102" t="s">
        <v>539</v>
      </c>
      <c r="J157" s="167"/>
      <c r="K157" s="167"/>
      <c r="L157" s="167"/>
      <c r="M157" s="170"/>
    </row>
    <row r="158" spans="1:13" ht="27">
      <c r="A158" s="173" t="s">
        <v>2027</v>
      </c>
      <c r="B158" s="173"/>
      <c r="C158" s="173"/>
      <c r="D158" s="173"/>
      <c r="E158" s="127" t="s">
        <v>32</v>
      </c>
      <c r="F158" s="127" t="s">
        <v>540</v>
      </c>
      <c r="G158" s="127" t="s">
        <v>541</v>
      </c>
      <c r="H158" s="127">
        <v>1018</v>
      </c>
      <c r="I158" s="102" t="s">
        <v>542</v>
      </c>
      <c r="J158" s="167"/>
      <c r="K158" s="167"/>
      <c r="L158" s="167"/>
      <c r="M158" s="170"/>
    </row>
    <row r="159" spans="1:13" ht="40.5">
      <c r="A159" s="173" t="s">
        <v>2027</v>
      </c>
      <c r="B159" s="173"/>
      <c r="C159" s="173"/>
      <c r="D159" s="173"/>
      <c r="E159" s="127" t="s">
        <v>32</v>
      </c>
      <c r="F159" s="127" t="s">
        <v>537</v>
      </c>
      <c r="G159" s="127" t="s">
        <v>543</v>
      </c>
      <c r="H159" s="127" t="s">
        <v>544</v>
      </c>
      <c r="I159" s="102" t="s">
        <v>545</v>
      </c>
      <c r="J159" s="167"/>
      <c r="K159" s="167"/>
      <c r="L159" s="167"/>
      <c r="M159" s="170"/>
    </row>
    <row r="160" spans="1:13" ht="27">
      <c r="A160" s="173" t="s">
        <v>2027</v>
      </c>
      <c r="B160" s="173"/>
      <c r="C160" s="173"/>
      <c r="D160" s="173"/>
      <c r="E160" s="127" t="s">
        <v>32</v>
      </c>
      <c r="F160" s="127" t="s">
        <v>537</v>
      </c>
      <c r="G160" s="127" t="s">
        <v>543</v>
      </c>
      <c r="H160" s="127">
        <v>506</v>
      </c>
      <c r="I160" s="102" t="s">
        <v>546</v>
      </c>
      <c r="J160" s="167"/>
      <c r="K160" s="167"/>
      <c r="L160" s="167"/>
      <c r="M160" s="170"/>
    </row>
    <row r="161" spans="1:13" ht="27">
      <c r="A161" s="174" t="s">
        <v>2027</v>
      </c>
      <c r="B161" s="174"/>
      <c r="C161" s="174"/>
      <c r="D161" s="174"/>
      <c r="E161" s="126" t="s">
        <v>83</v>
      </c>
      <c r="F161" s="127" t="s">
        <v>529</v>
      </c>
      <c r="G161" s="127" t="s">
        <v>547</v>
      </c>
      <c r="H161" s="127">
        <v>161</v>
      </c>
      <c r="I161" s="102" t="s">
        <v>548</v>
      </c>
      <c r="J161" s="168" t="e">
        <v>#REF!</v>
      </c>
      <c r="K161" s="168"/>
      <c r="L161" s="168"/>
      <c r="M161" s="171"/>
    </row>
    <row r="162" spans="1:13" ht="27">
      <c r="A162" s="172" t="s">
        <v>2027</v>
      </c>
      <c r="B162" s="172" t="s">
        <v>559</v>
      </c>
      <c r="C162" s="172">
        <v>0</v>
      </c>
      <c r="D162" s="172">
        <v>0</v>
      </c>
      <c r="E162" s="20" t="s">
        <v>83</v>
      </c>
      <c r="F162" s="20" t="s">
        <v>529</v>
      </c>
      <c r="G162" s="20" t="s">
        <v>532</v>
      </c>
      <c r="H162" s="20">
        <v>456</v>
      </c>
      <c r="I162" s="102" t="s">
        <v>560</v>
      </c>
      <c r="J162" s="166">
        <v>17.642146464646466</v>
      </c>
      <c r="K162" s="166">
        <v>15</v>
      </c>
      <c r="L162" s="166">
        <v>2.6421464646464656</v>
      </c>
      <c r="M162" s="169">
        <v>0</v>
      </c>
    </row>
    <row r="163" spans="1:13" ht="27">
      <c r="A163" s="173" t="s">
        <v>2027</v>
      </c>
      <c r="B163" s="173"/>
      <c r="C163" s="173"/>
      <c r="D163" s="173"/>
      <c r="E163" s="126" t="s">
        <v>32</v>
      </c>
      <c r="F163" s="127" t="s">
        <v>537</v>
      </c>
      <c r="G163" s="127" t="s">
        <v>538</v>
      </c>
      <c r="H163" s="127">
        <v>604</v>
      </c>
      <c r="I163" s="102" t="s">
        <v>555</v>
      </c>
      <c r="J163" s="167"/>
      <c r="K163" s="167"/>
      <c r="L163" s="167"/>
      <c r="M163" s="170"/>
    </row>
    <row r="164" spans="1:13" ht="13.5">
      <c r="A164" s="173" t="s">
        <v>2027</v>
      </c>
      <c r="B164" s="173"/>
      <c r="C164" s="173"/>
      <c r="D164" s="173"/>
      <c r="E164" s="128" t="s">
        <v>2028</v>
      </c>
      <c r="F164" s="127" t="s">
        <v>529</v>
      </c>
      <c r="G164" s="127" t="s">
        <v>532</v>
      </c>
      <c r="H164" s="127">
        <v>454</v>
      </c>
      <c r="I164" s="102" t="s">
        <v>561</v>
      </c>
      <c r="J164" s="167"/>
      <c r="K164" s="167"/>
      <c r="L164" s="167"/>
      <c r="M164" s="170"/>
    </row>
    <row r="165" spans="1:13" ht="13.5">
      <c r="A165" s="173" t="s">
        <v>2027</v>
      </c>
      <c r="B165" s="173"/>
      <c r="C165" s="173"/>
      <c r="D165" s="173"/>
      <c r="E165" s="126" t="s">
        <v>83</v>
      </c>
      <c r="F165" s="127" t="s">
        <v>529</v>
      </c>
      <c r="G165" s="127" t="s">
        <v>530</v>
      </c>
      <c r="H165" s="127">
        <v>362</v>
      </c>
      <c r="I165" s="102" t="s">
        <v>531</v>
      </c>
      <c r="J165" s="167"/>
      <c r="K165" s="167"/>
      <c r="L165" s="167"/>
      <c r="M165" s="170"/>
    </row>
    <row r="166" spans="1:13" ht="13.5">
      <c r="A166" s="173" t="s">
        <v>2027</v>
      </c>
      <c r="B166" s="173"/>
      <c r="C166" s="173"/>
      <c r="D166" s="173"/>
      <c r="E166" s="126" t="s">
        <v>83</v>
      </c>
      <c r="F166" s="127" t="s">
        <v>529</v>
      </c>
      <c r="G166" s="127" t="s">
        <v>530</v>
      </c>
      <c r="H166" s="127">
        <v>361</v>
      </c>
      <c r="I166" s="102" t="s">
        <v>535</v>
      </c>
      <c r="J166" s="167"/>
      <c r="K166" s="167"/>
      <c r="L166" s="167"/>
      <c r="M166" s="170"/>
    </row>
    <row r="167" spans="1:13" ht="27">
      <c r="A167" s="173" t="s">
        <v>2027</v>
      </c>
      <c r="B167" s="173"/>
      <c r="C167" s="173"/>
      <c r="D167" s="173"/>
      <c r="E167" s="127" t="s">
        <v>32</v>
      </c>
      <c r="F167" s="127" t="s">
        <v>537</v>
      </c>
      <c r="G167" s="127" t="s">
        <v>538</v>
      </c>
      <c r="H167" s="127">
        <v>609</v>
      </c>
      <c r="I167" s="102" t="s">
        <v>539</v>
      </c>
      <c r="J167" s="167"/>
      <c r="K167" s="167"/>
      <c r="L167" s="167"/>
      <c r="M167" s="170"/>
    </row>
    <row r="168" spans="1:13" ht="27">
      <c r="A168" s="173" t="s">
        <v>2027</v>
      </c>
      <c r="B168" s="173"/>
      <c r="C168" s="173"/>
      <c r="D168" s="173"/>
      <c r="E168" s="127" t="s">
        <v>32</v>
      </c>
      <c r="F168" s="127" t="s">
        <v>540</v>
      </c>
      <c r="G168" s="127" t="s">
        <v>541</v>
      </c>
      <c r="H168" s="127">
        <v>1018</v>
      </c>
      <c r="I168" s="102" t="s">
        <v>542</v>
      </c>
      <c r="J168" s="167"/>
      <c r="K168" s="167"/>
      <c r="L168" s="167"/>
      <c r="M168" s="170"/>
    </row>
    <row r="169" spans="1:13" ht="40.5">
      <c r="A169" s="173" t="s">
        <v>2027</v>
      </c>
      <c r="B169" s="173"/>
      <c r="C169" s="173"/>
      <c r="D169" s="173"/>
      <c r="E169" s="127" t="s">
        <v>32</v>
      </c>
      <c r="F169" s="127" t="s">
        <v>537</v>
      </c>
      <c r="G169" s="127" t="s">
        <v>543</v>
      </c>
      <c r="H169" s="127" t="s">
        <v>544</v>
      </c>
      <c r="I169" s="102" t="s">
        <v>545</v>
      </c>
      <c r="J169" s="167"/>
      <c r="K169" s="167"/>
      <c r="L169" s="167"/>
      <c r="M169" s="170"/>
    </row>
    <row r="170" spans="1:13" ht="27">
      <c r="A170" s="173" t="s">
        <v>2027</v>
      </c>
      <c r="B170" s="173"/>
      <c r="C170" s="173"/>
      <c r="D170" s="173"/>
      <c r="E170" s="127" t="s">
        <v>32</v>
      </c>
      <c r="F170" s="127" t="s">
        <v>537</v>
      </c>
      <c r="G170" s="127" t="s">
        <v>543</v>
      </c>
      <c r="H170" s="127">
        <v>506</v>
      </c>
      <c r="I170" s="102" t="s">
        <v>546</v>
      </c>
      <c r="J170" s="167"/>
      <c r="K170" s="167"/>
      <c r="L170" s="167"/>
      <c r="M170" s="170"/>
    </row>
    <row r="171" spans="1:13" ht="27">
      <c r="A171" s="174" t="s">
        <v>2027</v>
      </c>
      <c r="B171" s="174"/>
      <c r="C171" s="174"/>
      <c r="D171" s="174"/>
      <c r="E171" s="126" t="s">
        <v>83</v>
      </c>
      <c r="F171" s="127" t="s">
        <v>529</v>
      </c>
      <c r="G171" s="127" t="s">
        <v>547</v>
      </c>
      <c r="H171" s="127">
        <v>161</v>
      </c>
      <c r="I171" s="102" t="s">
        <v>548</v>
      </c>
      <c r="J171" s="168">
        <v>12.66</v>
      </c>
      <c r="K171" s="168"/>
      <c r="L171" s="168"/>
      <c r="M171" s="171"/>
    </row>
    <row r="172" spans="1:13" ht="27">
      <c r="A172" s="172" t="s">
        <v>2027</v>
      </c>
      <c r="B172" s="172" t="s">
        <v>562</v>
      </c>
      <c r="C172" s="172">
        <v>0</v>
      </c>
      <c r="D172" s="172">
        <v>0</v>
      </c>
      <c r="E172" s="20" t="s">
        <v>83</v>
      </c>
      <c r="F172" s="20" t="s">
        <v>529</v>
      </c>
      <c r="G172" s="20" t="s">
        <v>532</v>
      </c>
      <c r="H172" s="20">
        <v>459</v>
      </c>
      <c r="I172" s="102" t="s">
        <v>557</v>
      </c>
      <c r="J172" s="166">
        <v>17.884305555555557</v>
      </c>
      <c r="K172" s="166">
        <v>15</v>
      </c>
      <c r="L172" s="166">
        <v>2.8843055555555566</v>
      </c>
      <c r="M172" s="169">
        <v>0</v>
      </c>
    </row>
    <row r="173" spans="1:13" ht="27">
      <c r="A173" s="173" t="s">
        <v>2029</v>
      </c>
      <c r="B173" s="173"/>
      <c r="C173" s="173"/>
      <c r="D173" s="173"/>
      <c r="E173" s="127" t="s">
        <v>32</v>
      </c>
      <c r="F173" s="127" t="s">
        <v>537</v>
      </c>
      <c r="G173" s="127" t="s">
        <v>538</v>
      </c>
      <c r="H173" s="127">
        <v>605</v>
      </c>
      <c r="I173" s="102" t="s">
        <v>39</v>
      </c>
      <c r="J173" s="167"/>
      <c r="K173" s="167"/>
      <c r="L173" s="167"/>
      <c r="M173" s="170"/>
    </row>
    <row r="174" spans="1:13" ht="54">
      <c r="A174" s="173" t="s">
        <v>2029</v>
      </c>
      <c r="B174" s="173"/>
      <c r="C174" s="173"/>
      <c r="D174" s="173"/>
      <c r="E174" s="127" t="s">
        <v>32</v>
      </c>
      <c r="F174" s="127" t="s">
        <v>537</v>
      </c>
      <c r="G174" s="127" t="s">
        <v>538</v>
      </c>
      <c r="H174" s="127">
        <v>601</v>
      </c>
      <c r="I174" s="102" t="s">
        <v>558</v>
      </c>
      <c r="J174" s="167"/>
      <c r="K174" s="167"/>
      <c r="L174" s="167"/>
      <c r="M174" s="170"/>
    </row>
    <row r="175" spans="1:13" ht="13.5">
      <c r="A175" s="173" t="s">
        <v>2029</v>
      </c>
      <c r="B175" s="173"/>
      <c r="C175" s="173"/>
      <c r="D175" s="173"/>
      <c r="E175" s="126" t="s">
        <v>83</v>
      </c>
      <c r="F175" s="127" t="s">
        <v>529</v>
      </c>
      <c r="G175" s="127" t="s">
        <v>530</v>
      </c>
      <c r="H175" s="127">
        <v>362</v>
      </c>
      <c r="I175" s="102" t="s">
        <v>531</v>
      </c>
      <c r="J175" s="167"/>
      <c r="K175" s="167"/>
      <c r="L175" s="167"/>
      <c r="M175" s="170"/>
    </row>
    <row r="176" spans="1:13" ht="13.5">
      <c r="A176" s="173" t="s">
        <v>2029</v>
      </c>
      <c r="B176" s="173"/>
      <c r="C176" s="173"/>
      <c r="D176" s="173"/>
      <c r="E176" s="126" t="s">
        <v>83</v>
      </c>
      <c r="F176" s="127" t="s">
        <v>529</v>
      </c>
      <c r="G176" s="127" t="s">
        <v>530</v>
      </c>
      <c r="H176" s="127">
        <v>361</v>
      </c>
      <c r="I176" s="102" t="s">
        <v>535</v>
      </c>
      <c r="J176" s="167"/>
      <c r="K176" s="167"/>
      <c r="L176" s="167"/>
      <c r="M176" s="170"/>
    </row>
    <row r="177" spans="1:13" ht="27">
      <c r="A177" s="173" t="s">
        <v>2029</v>
      </c>
      <c r="B177" s="173"/>
      <c r="C177" s="173"/>
      <c r="D177" s="173"/>
      <c r="E177" s="127" t="s">
        <v>32</v>
      </c>
      <c r="F177" s="127" t="s">
        <v>537</v>
      </c>
      <c r="G177" s="127" t="s">
        <v>538</v>
      </c>
      <c r="H177" s="127">
        <v>609</v>
      </c>
      <c r="I177" s="102" t="s">
        <v>539</v>
      </c>
      <c r="J177" s="167"/>
      <c r="K177" s="167"/>
      <c r="L177" s="167"/>
      <c r="M177" s="170"/>
    </row>
    <row r="178" spans="1:13" ht="27">
      <c r="A178" s="173" t="s">
        <v>2029</v>
      </c>
      <c r="B178" s="173"/>
      <c r="C178" s="173"/>
      <c r="D178" s="173"/>
      <c r="E178" s="127" t="s">
        <v>32</v>
      </c>
      <c r="F178" s="127" t="s">
        <v>540</v>
      </c>
      <c r="G178" s="127" t="s">
        <v>541</v>
      </c>
      <c r="H178" s="127">
        <v>1018</v>
      </c>
      <c r="I178" s="102" t="s">
        <v>542</v>
      </c>
      <c r="J178" s="167"/>
      <c r="K178" s="167"/>
      <c r="L178" s="167"/>
      <c r="M178" s="170"/>
    </row>
    <row r="179" spans="1:13" ht="40.5">
      <c r="A179" s="173" t="s">
        <v>2029</v>
      </c>
      <c r="B179" s="173"/>
      <c r="C179" s="173"/>
      <c r="D179" s="173"/>
      <c r="E179" s="127" t="s">
        <v>32</v>
      </c>
      <c r="F179" s="127" t="s">
        <v>537</v>
      </c>
      <c r="G179" s="127" t="s">
        <v>543</v>
      </c>
      <c r="H179" s="127" t="s">
        <v>544</v>
      </c>
      <c r="I179" s="102" t="s">
        <v>545</v>
      </c>
      <c r="J179" s="167"/>
      <c r="K179" s="167"/>
      <c r="L179" s="167"/>
      <c r="M179" s="170"/>
    </row>
    <row r="180" spans="1:13" ht="27">
      <c r="A180" s="173" t="s">
        <v>2029</v>
      </c>
      <c r="B180" s="173"/>
      <c r="C180" s="173"/>
      <c r="D180" s="173"/>
      <c r="E180" s="127" t="s">
        <v>32</v>
      </c>
      <c r="F180" s="127" t="s">
        <v>537</v>
      </c>
      <c r="G180" s="127" t="s">
        <v>543</v>
      </c>
      <c r="H180" s="127">
        <v>506</v>
      </c>
      <c r="I180" s="102" t="s">
        <v>546</v>
      </c>
      <c r="J180" s="167"/>
      <c r="K180" s="167"/>
      <c r="L180" s="167"/>
      <c r="M180" s="170"/>
    </row>
    <row r="181" spans="1:13" ht="27">
      <c r="A181" s="174" t="s">
        <v>2029</v>
      </c>
      <c r="B181" s="174"/>
      <c r="C181" s="174"/>
      <c r="D181" s="174"/>
      <c r="E181" s="126" t="s">
        <v>83</v>
      </c>
      <c r="F181" s="127" t="s">
        <v>529</v>
      </c>
      <c r="G181" s="127" t="s">
        <v>547</v>
      </c>
      <c r="H181" s="127">
        <v>161</v>
      </c>
      <c r="I181" s="102" t="s">
        <v>548</v>
      </c>
      <c r="J181" s="168">
        <v>13.1996</v>
      </c>
      <c r="K181" s="168"/>
      <c r="L181" s="168"/>
      <c r="M181" s="171"/>
    </row>
    <row r="182" spans="1:13" ht="27">
      <c r="A182" s="172" t="s">
        <v>2029</v>
      </c>
      <c r="B182" s="172" t="s">
        <v>563</v>
      </c>
      <c r="C182" s="172">
        <v>19</v>
      </c>
      <c r="D182" s="172">
        <v>0</v>
      </c>
      <c r="E182" s="20" t="s">
        <v>83</v>
      </c>
      <c r="F182" s="20" t="s">
        <v>529</v>
      </c>
      <c r="G182" s="20" t="s">
        <v>532</v>
      </c>
      <c r="H182" s="20">
        <v>456</v>
      </c>
      <c r="I182" s="102" t="s">
        <v>560</v>
      </c>
      <c r="J182" s="166">
        <v>45.077146464646454</v>
      </c>
      <c r="K182" s="166">
        <v>40.333333333333329</v>
      </c>
      <c r="L182" s="166">
        <v>4.7438131313131251</v>
      </c>
      <c r="M182" s="169">
        <v>0</v>
      </c>
    </row>
    <row r="183" spans="1:13" ht="13.5">
      <c r="A183" s="173" t="s">
        <v>2030</v>
      </c>
      <c r="B183" s="173"/>
      <c r="C183" s="173"/>
      <c r="D183" s="173"/>
      <c r="E183" s="127" t="s">
        <v>83</v>
      </c>
      <c r="F183" s="127" t="s">
        <v>529</v>
      </c>
      <c r="G183" s="127" t="s">
        <v>530</v>
      </c>
      <c r="H183" s="127">
        <v>355</v>
      </c>
      <c r="I183" s="102" t="s">
        <v>552</v>
      </c>
      <c r="J183" s="167"/>
      <c r="K183" s="167"/>
      <c r="L183" s="167"/>
      <c r="M183" s="170"/>
    </row>
    <row r="184" spans="1:13" ht="27">
      <c r="A184" s="173" t="s">
        <v>2030</v>
      </c>
      <c r="B184" s="173"/>
      <c r="C184" s="173"/>
      <c r="D184" s="173"/>
      <c r="E184" s="127" t="s">
        <v>32</v>
      </c>
      <c r="F184" s="127" t="s">
        <v>537</v>
      </c>
      <c r="G184" s="127" t="s">
        <v>538</v>
      </c>
      <c r="H184" s="127">
        <v>610</v>
      </c>
      <c r="I184" s="102" t="s">
        <v>564</v>
      </c>
      <c r="J184" s="167"/>
      <c r="K184" s="167"/>
      <c r="L184" s="167"/>
      <c r="M184" s="170"/>
    </row>
    <row r="185" spans="1:13" ht="13.5">
      <c r="A185" s="173" t="s">
        <v>2030</v>
      </c>
      <c r="B185" s="173"/>
      <c r="C185" s="173"/>
      <c r="D185" s="173"/>
      <c r="E185" s="127" t="s">
        <v>83</v>
      </c>
      <c r="F185" s="127" t="s">
        <v>529</v>
      </c>
      <c r="G185" s="127" t="s">
        <v>532</v>
      </c>
      <c r="H185" s="127">
        <v>454</v>
      </c>
      <c r="I185" s="102" t="s">
        <v>561</v>
      </c>
      <c r="J185" s="167"/>
      <c r="K185" s="167"/>
      <c r="L185" s="167"/>
      <c r="M185" s="170"/>
    </row>
    <row r="186" spans="1:13" ht="13.5">
      <c r="A186" s="173" t="s">
        <v>2030</v>
      </c>
      <c r="B186" s="173"/>
      <c r="C186" s="173"/>
      <c r="D186" s="173"/>
      <c r="E186" s="126" t="s">
        <v>83</v>
      </c>
      <c r="F186" s="127" t="s">
        <v>529</v>
      </c>
      <c r="G186" s="127" t="s">
        <v>530</v>
      </c>
      <c r="H186" s="127">
        <v>362</v>
      </c>
      <c r="I186" s="102" t="s">
        <v>531</v>
      </c>
      <c r="J186" s="167"/>
      <c r="K186" s="167"/>
      <c r="L186" s="167"/>
      <c r="M186" s="170"/>
    </row>
    <row r="187" spans="1:13" ht="13.5">
      <c r="A187" s="173" t="s">
        <v>2030</v>
      </c>
      <c r="B187" s="173"/>
      <c r="C187" s="173"/>
      <c r="D187" s="173"/>
      <c r="E187" s="126" t="s">
        <v>83</v>
      </c>
      <c r="F187" s="127" t="s">
        <v>529</v>
      </c>
      <c r="G187" s="127" t="s">
        <v>530</v>
      </c>
      <c r="H187" s="127">
        <v>361</v>
      </c>
      <c r="I187" s="102" t="s">
        <v>535</v>
      </c>
      <c r="J187" s="167"/>
      <c r="K187" s="167"/>
      <c r="L187" s="167"/>
      <c r="M187" s="170"/>
    </row>
    <row r="188" spans="1:13" ht="27">
      <c r="A188" s="173" t="s">
        <v>2030</v>
      </c>
      <c r="B188" s="173"/>
      <c r="C188" s="173"/>
      <c r="D188" s="173"/>
      <c r="E188" s="127" t="s">
        <v>32</v>
      </c>
      <c r="F188" s="127" t="s">
        <v>537</v>
      </c>
      <c r="G188" s="127" t="s">
        <v>538</v>
      </c>
      <c r="H188" s="127">
        <v>609</v>
      </c>
      <c r="I188" s="102" t="s">
        <v>539</v>
      </c>
      <c r="J188" s="167"/>
      <c r="K188" s="167"/>
      <c r="L188" s="167"/>
      <c r="M188" s="170"/>
    </row>
    <row r="189" spans="1:13" ht="27">
      <c r="A189" s="173" t="s">
        <v>2030</v>
      </c>
      <c r="B189" s="173"/>
      <c r="C189" s="173"/>
      <c r="D189" s="173"/>
      <c r="E189" s="127" t="s">
        <v>32</v>
      </c>
      <c r="F189" s="127" t="s">
        <v>540</v>
      </c>
      <c r="G189" s="127" t="s">
        <v>541</v>
      </c>
      <c r="H189" s="127">
        <v>1018</v>
      </c>
      <c r="I189" s="102" t="s">
        <v>542</v>
      </c>
      <c r="J189" s="167"/>
      <c r="K189" s="167"/>
      <c r="L189" s="167"/>
      <c r="M189" s="170"/>
    </row>
    <row r="190" spans="1:13" ht="40.5">
      <c r="A190" s="173" t="s">
        <v>2030</v>
      </c>
      <c r="B190" s="173"/>
      <c r="C190" s="173"/>
      <c r="D190" s="173"/>
      <c r="E190" s="127" t="s">
        <v>32</v>
      </c>
      <c r="F190" s="127" t="s">
        <v>537</v>
      </c>
      <c r="G190" s="127" t="s">
        <v>543</v>
      </c>
      <c r="H190" s="127" t="s">
        <v>544</v>
      </c>
      <c r="I190" s="102" t="s">
        <v>545</v>
      </c>
      <c r="J190" s="167"/>
      <c r="K190" s="167"/>
      <c r="L190" s="167"/>
      <c r="M190" s="170"/>
    </row>
    <row r="191" spans="1:13" ht="27">
      <c r="A191" s="173" t="s">
        <v>2030</v>
      </c>
      <c r="B191" s="173"/>
      <c r="C191" s="173"/>
      <c r="D191" s="173"/>
      <c r="E191" s="127" t="s">
        <v>32</v>
      </c>
      <c r="F191" s="127" t="s">
        <v>537</v>
      </c>
      <c r="G191" s="127" t="s">
        <v>543</v>
      </c>
      <c r="H191" s="127">
        <v>506</v>
      </c>
      <c r="I191" s="102" t="s">
        <v>546</v>
      </c>
      <c r="J191" s="167"/>
      <c r="K191" s="167"/>
      <c r="L191" s="167"/>
      <c r="M191" s="170"/>
    </row>
    <row r="192" spans="1:13" ht="27">
      <c r="A192" s="174" t="s">
        <v>2030</v>
      </c>
      <c r="B192" s="174"/>
      <c r="C192" s="174"/>
      <c r="D192" s="174"/>
      <c r="E192" s="126" t="s">
        <v>83</v>
      </c>
      <c r="F192" s="127" t="s">
        <v>529</v>
      </c>
      <c r="G192" s="127" t="s">
        <v>547</v>
      </c>
      <c r="H192" s="127">
        <v>161</v>
      </c>
      <c r="I192" s="102" t="s">
        <v>548</v>
      </c>
      <c r="J192" s="168" t="e">
        <v>#REF!</v>
      </c>
      <c r="K192" s="168"/>
      <c r="L192" s="168"/>
      <c r="M192" s="171"/>
    </row>
    <row r="193" spans="1:13" ht="27">
      <c r="A193" s="172" t="s">
        <v>2030</v>
      </c>
      <c r="B193" s="172" t="s">
        <v>565</v>
      </c>
      <c r="C193" s="172">
        <v>0</v>
      </c>
      <c r="D193" s="172">
        <v>0</v>
      </c>
      <c r="E193" s="20" t="s">
        <v>32</v>
      </c>
      <c r="F193" s="20" t="s">
        <v>537</v>
      </c>
      <c r="G193" s="20" t="s">
        <v>543</v>
      </c>
      <c r="H193" s="20">
        <v>508</v>
      </c>
      <c r="I193" s="102" t="s">
        <v>566</v>
      </c>
      <c r="J193" s="166">
        <v>19.980555555555554</v>
      </c>
      <c r="K193" s="166">
        <v>15</v>
      </c>
      <c r="L193" s="166">
        <v>4.9805555555555543</v>
      </c>
      <c r="M193" s="169">
        <v>0</v>
      </c>
    </row>
    <row r="194" spans="1:13" ht="27">
      <c r="A194" s="173" t="s">
        <v>2031</v>
      </c>
      <c r="B194" s="173"/>
      <c r="C194" s="173"/>
      <c r="D194" s="173"/>
      <c r="E194" s="127" t="s">
        <v>32</v>
      </c>
      <c r="F194" s="127" t="s">
        <v>537</v>
      </c>
      <c r="G194" s="127" t="s">
        <v>538</v>
      </c>
      <c r="H194" s="127">
        <v>605</v>
      </c>
      <c r="I194" s="102" t="s">
        <v>39</v>
      </c>
      <c r="J194" s="167"/>
      <c r="K194" s="167"/>
      <c r="L194" s="167"/>
      <c r="M194" s="170"/>
    </row>
    <row r="195" spans="1:13" ht="27">
      <c r="A195" s="173" t="s">
        <v>2031</v>
      </c>
      <c r="B195" s="173"/>
      <c r="C195" s="173"/>
      <c r="D195" s="173"/>
      <c r="E195" s="127" t="s">
        <v>32</v>
      </c>
      <c r="F195" s="127" t="s">
        <v>537</v>
      </c>
      <c r="G195" s="127" t="s">
        <v>543</v>
      </c>
      <c r="H195" s="127" t="s">
        <v>567</v>
      </c>
      <c r="I195" s="102" t="s">
        <v>568</v>
      </c>
      <c r="J195" s="167"/>
      <c r="K195" s="167"/>
      <c r="L195" s="167"/>
      <c r="M195" s="170"/>
    </row>
    <row r="196" spans="1:13" ht="13.5">
      <c r="A196" s="173" t="s">
        <v>2031</v>
      </c>
      <c r="B196" s="173"/>
      <c r="C196" s="173"/>
      <c r="D196" s="173"/>
      <c r="E196" s="126" t="s">
        <v>83</v>
      </c>
      <c r="F196" s="127" t="s">
        <v>529</v>
      </c>
      <c r="G196" s="127" t="s">
        <v>530</v>
      </c>
      <c r="H196" s="127">
        <v>362</v>
      </c>
      <c r="I196" s="102" t="s">
        <v>531</v>
      </c>
      <c r="J196" s="167"/>
      <c r="K196" s="167"/>
      <c r="L196" s="167"/>
      <c r="M196" s="170"/>
    </row>
    <row r="197" spans="1:13" ht="13.5">
      <c r="A197" s="173" t="s">
        <v>2031</v>
      </c>
      <c r="B197" s="173"/>
      <c r="C197" s="173"/>
      <c r="D197" s="173"/>
      <c r="E197" s="126" t="s">
        <v>83</v>
      </c>
      <c r="F197" s="127" t="s">
        <v>529</v>
      </c>
      <c r="G197" s="127" t="s">
        <v>530</v>
      </c>
      <c r="H197" s="127">
        <v>361</v>
      </c>
      <c r="I197" s="102" t="s">
        <v>535</v>
      </c>
      <c r="J197" s="167"/>
      <c r="K197" s="167"/>
      <c r="L197" s="167"/>
      <c r="M197" s="170"/>
    </row>
    <row r="198" spans="1:13" ht="27">
      <c r="A198" s="173" t="s">
        <v>2031</v>
      </c>
      <c r="B198" s="173"/>
      <c r="C198" s="173"/>
      <c r="D198" s="173"/>
      <c r="E198" s="127" t="s">
        <v>32</v>
      </c>
      <c r="F198" s="127" t="s">
        <v>537</v>
      </c>
      <c r="G198" s="127" t="s">
        <v>538</v>
      </c>
      <c r="H198" s="127">
        <v>609</v>
      </c>
      <c r="I198" s="102" t="s">
        <v>539</v>
      </c>
      <c r="J198" s="167"/>
      <c r="K198" s="167"/>
      <c r="L198" s="167"/>
      <c r="M198" s="170"/>
    </row>
    <row r="199" spans="1:13" ht="27">
      <c r="A199" s="173" t="s">
        <v>2031</v>
      </c>
      <c r="B199" s="173"/>
      <c r="C199" s="173"/>
      <c r="D199" s="173"/>
      <c r="E199" s="127" t="s">
        <v>32</v>
      </c>
      <c r="F199" s="127" t="s">
        <v>540</v>
      </c>
      <c r="G199" s="127" t="s">
        <v>541</v>
      </c>
      <c r="H199" s="127">
        <v>1018</v>
      </c>
      <c r="I199" s="102" t="s">
        <v>542</v>
      </c>
      <c r="J199" s="167"/>
      <c r="K199" s="167"/>
      <c r="L199" s="167"/>
      <c r="M199" s="170"/>
    </row>
    <row r="200" spans="1:13" ht="40.5">
      <c r="A200" s="173" t="s">
        <v>2031</v>
      </c>
      <c r="B200" s="173"/>
      <c r="C200" s="173"/>
      <c r="D200" s="173"/>
      <c r="E200" s="127" t="s">
        <v>32</v>
      </c>
      <c r="F200" s="127" t="s">
        <v>537</v>
      </c>
      <c r="G200" s="127" t="s">
        <v>543</v>
      </c>
      <c r="H200" s="127" t="s">
        <v>544</v>
      </c>
      <c r="I200" s="102" t="s">
        <v>545</v>
      </c>
      <c r="J200" s="167"/>
      <c r="K200" s="167"/>
      <c r="L200" s="167"/>
      <c r="M200" s="170"/>
    </row>
    <row r="201" spans="1:13" ht="27">
      <c r="A201" s="173" t="s">
        <v>2031</v>
      </c>
      <c r="B201" s="173"/>
      <c r="C201" s="173"/>
      <c r="D201" s="173"/>
      <c r="E201" s="127" t="s">
        <v>32</v>
      </c>
      <c r="F201" s="127" t="s">
        <v>537</v>
      </c>
      <c r="G201" s="127" t="s">
        <v>543</v>
      </c>
      <c r="H201" s="127">
        <v>506</v>
      </c>
      <c r="I201" s="102" t="s">
        <v>546</v>
      </c>
      <c r="J201" s="167"/>
      <c r="K201" s="167"/>
      <c r="L201" s="167"/>
      <c r="M201" s="170"/>
    </row>
    <row r="202" spans="1:13" ht="27">
      <c r="A202" s="173" t="s">
        <v>2031</v>
      </c>
      <c r="B202" s="173"/>
      <c r="C202" s="173"/>
      <c r="D202" s="173"/>
      <c r="E202" s="126" t="s">
        <v>83</v>
      </c>
      <c r="F202" s="127" t="s">
        <v>529</v>
      </c>
      <c r="G202" s="127" t="s">
        <v>547</v>
      </c>
      <c r="H202" s="127">
        <v>161</v>
      </c>
      <c r="I202" s="102" t="s">
        <v>548</v>
      </c>
      <c r="J202" s="167"/>
      <c r="K202" s="167"/>
      <c r="L202" s="167"/>
      <c r="M202" s="170"/>
    </row>
    <row r="203" spans="1:13" ht="27">
      <c r="A203" s="172" t="s">
        <v>2031</v>
      </c>
      <c r="B203" s="172" t="s">
        <v>569</v>
      </c>
      <c r="C203" s="172">
        <v>0</v>
      </c>
      <c r="D203" s="172">
        <v>0</v>
      </c>
      <c r="E203" s="20" t="s">
        <v>83</v>
      </c>
      <c r="F203" s="20" t="s">
        <v>529</v>
      </c>
      <c r="G203" s="20" t="s">
        <v>532</v>
      </c>
      <c r="H203" s="20">
        <v>456</v>
      </c>
      <c r="I203" s="102" t="s">
        <v>560</v>
      </c>
      <c r="J203" s="166">
        <v>15.932146464646465</v>
      </c>
      <c r="K203" s="166">
        <v>15</v>
      </c>
      <c r="L203" s="166">
        <v>0.93214646464646478</v>
      </c>
      <c r="M203" s="169">
        <v>0</v>
      </c>
    </row>
    <row r="204" spans="1:13" ht="27">
      <c r="A204" s="173" t="s">
        <v>2032</v>
      </c>
      <c r="B204" s="173"/>
      <c r="C204" s="173"/>
      <c r="D204" s="173"/>
      <c r="E204" s="127" t="s">
        <v>32</v>
      </c>
      <c r="F204" s="127" t="s">
        <v>537</v>
      </c>
      <c r="G204" s="127" t="s">
        <v>543</v>
      </c>
      <c r="H204" s="127">
        <v>509</v>
      </c>
      <c r="I204" s="28" t="s">
        <v>2033</v>
      </c>
      <c r="J204" s="167"/>
      <c r="K204" s="167"/>
      <c r="L204" s="167"/>
      <c r="M204" s="170"/>
    </row>
    <row r="205" spans="1:13" ht="13.5">
      <c r="A205" s="173" t="s">
        <v>2032</v>
      </c>
      <c r="B205" s="173"/>
      <c r="C205" s="173"/>
      <c r="D205" s="173"/>
      <c r="E205" s="127" t="s">
        <v>83</v>
      </c>
      <c r="F205" s="127" t="s">
        <v>529</v>
      </c>
      <c r="G205" s="127" t="s">
        <v>532</v>
      </c>
      <c r="H205" s="127">
        <v>454</v>
      </c>
      <c r="I205" s="102" t="s">
        <v>561</v>
      </c>
      <c r="J205" s="167"/>
      <c r="K205" s="167"/>
      <c r="L205" s="167"/>
      <c r="M205" s="170"/>
    </row>
    <row r="206" spans="1:13" ht="13.5">
      <c r="A206" s="173" t="s">
        <v>2032</v>
      </c>
      <c r="B206" s="173"/>
      <c r="C206" s="173"/>
      <c r="D206" s="173"/>
      <c r="E206" s="126" t="s">
        <v>83</v>
      </c>
      <c r="F206" s="127" t="s">
        <v>529</v>
      </c>
      <c r="G206" s="127" t="s">
        <v>530</v>
      </c>
      <c r="H206" s="127">
        <v>362</v>
      </c>
      <c r="I206" s="102" t="s">
        <v>531</v>
      </c>
      <c r="J206" s="167"/>
      <c r="K206" s="167"/>
      <c r="L206" s="167"/>
      <c r="M206" s="170"/>
    </row>
    <row r="207" spans="1:13" ht="13.5">
      <c r="A207" s="173" t="s">
        <v>2032</v>
      </c>
      <c r="B207" s="173"/>
      <c r="C207" s="173"/>
      <c r="D207" s="173"/>
      <c r="E207" s="126" t="s">
        <v>83</v>
      </c>
      <c r="F207" s="127" t="s">
        <v>529</v>
      </c>
      <c r="G207" s="127" t="s">
        <v>530</v>
      </c>
      <c r="H207" s="127">
        <v>361</v>
      </c>
      <c r="I207" s="102" t="s">
        <v>535</v>
      </c>
      <c r="J207" s="167"/>
      <c r="K207" s="167"/>
      <c r="L207" s="167"/>
      <c r="M207" s="170"/>
    </row>
    <row r="208" spans="1:13" ht="27">
      <c r="A208" s="173" t="s">
        <v>2032</v>
      </c>
      <c r="B208" s="173"/>
      <c r="C208" s="173"/>
      <c r="D208" s="173"/>
      <c r="E208" s="127" t="s">
        <v>32</v>
      </c>
      <c r="F208" s="127" t="s">
        <v>537</v>
      </c>
      <c r="G208" s="127" t="s">
        <v>538</v>
      </c>
      <c r="H208" s="127">
        <v>609</v>
      </c>
      <c r="I208" s="102" t="s">
        <v>539</v>
      </c>
      <c r="J208" s="167"/>
      <c r="K208" s="167"/>
      <c r="L208" s="167"/>
      <c r="M208" s="170"/>
    </row>
    <row r="209" spans="1:13" ht="27">
      <c r="A209" s="173" t="s">
        <v>2032</v>
      </c>
      <c r="B209" s="173"/>
      <c r="C209" s="173"/>
      <c r="D209" s="173"/>
      <c r="E209" s="127" t="s">
        <v>32</v>
      </c>
      <c r="F209" s="127" t="s">
        <v>540</v>
      </c>
      <c r="G209" s="127" t="s">
        <v>541</v>
      </c>
      <c r="H209" s="127">
        <v>1018</v>
      </c>
      <c r="I209" s="102" t="s">
        <v>542</v>
      </c>
      <c r="J209" s="167"/>
      <c r="K209" s="167"/>
      <c r="L209" s="167"/>
      <c r="M209" s="170"/>
    </row>
    <row r="210" spans="1:13" ht="40.5">
      <c r="A210" s="173" t="s">
        <v>2032</v>
      </c>
      <c r="B210" s="173"/>
      <c r="C210" s="173"/>
      <c r="D210" s="173"/>
      <c r="E210" s="127" t="s">
        <v>32</v>
      </c>
      <c r="F210" s="127" t="s">
        <v>537</v>
      </c>
      <c r="G210" s="127" t="s">
        <v>543</v>
      </c>
      <c r="H210" s="127" t="s">
        <v>544</v>
      </c>
      <c r="I210" s="102" t="s">
        <v>545</v>
      </c>
      <c r="J210" s="167"/>
      <c r="K210" s="167"/>
      <c r="L210" s="167"/>
      <c r="M210" s="170"/>
    </row>
    <row r="211" spans="1:13" ht="27">
      <c r="A211" s="173" t="s">
        <v>2032</v>
      </c>
      <c r="B211" s="173"/>
      <c r="C211" s="173"/>
      <c r="D211" s="173"/>
      <c r="E211" s="127" t="s">
        <v>32</v>
      </c>
      <c r="F211" s="127" t="s">
        <v>537</v>
      </c>
      <c r="G211" s="127" t="s">
        <v>543</v>
      </c>
      <c r="H211" s="127">
        <v>506</v>
      </c>
      <c r="I211" s="102" t="s">
        <v>546</v>
      </c>
      <c r="J211" s="167"/>
      <c r="K211" s="167"/>
      <c r="L211" s="167"/>
      <c r="M211" s="170"/>
    </row>
    <row r="212" spans="1:13" ht="27">
      <c r="A212" s="174" t="s">
        <v>2032</v>
      </c>
      <c r="B212" s="174"/>
      <c r="C212" s="174"/>
      <c r="D212" s="174"/>
      <c r="E212" s="126" t="s">
        <v>83</v>
      </c>
      <c r="F212" s="127" t="s">
        <v>529</v>
      </c>
      <c r="G212" s="127" t="s">
        <v>547</v>
      </c>
      <c r="H212" s="127">
        <v>161</v>
      </c>
      <c r="I212" s="102" t="s">
        <v>548</v>
      </c>
      <c r="J212" s="168">
        <v>12.66</v>
      </c>
      <c r="K212" s="168"/>
      <c r="L212" s="168"/>
      <c r="M212" s="171"/>
    </row>
    <row r="213" spans="1:13" ht="27">
      <c r="A213" s="172" t="s">
        <v>2032</v>
      </c>
      <c r="B213" s="172" t="s">
        <v>570</v>
      </c>
      <c r="C213" s="172">
        <v>0</v>
      </c>
      <c r="D213" s="172">
        <v>0</v>
      </c>
      <c r="E213" s="20" t="s">
        <v>83</v>
      </c>
      <c r="F213" s="20" t="s">
        <v>529</v>
      </c>
      <c r="G213" s="20" t="s">
        <v>532</v>
      </c>
      <c r="H213" s="20">
        <v>456</v>
      </c>
      <c r="I213" s="102" t="s">
        <v>560</v>
      </c>
      <c r="J213" s="166">
        <v>19.262146464646467</v>
      </c>
      <c r="K213" s="166">
        <v>15</v>
      </c>
      <c r="L213" s="166">
        <v>4.2621464646464666</v>
      </c>
      <c r="M213" s="169">
        <v>0</v>
      </c>
    </row>
    <row r="214" spans="1:13" ht="27">
      <c r="A214" s="173" t="s">
        <v>2034</v>
      </c>
      <c r="B214" s="173"/>
      <c r="C214" s="173"/>
      <c r="D214" s="173"/>
      <c r="E214" s="127" t="s">
        <v>32</v>
      </c>
      <c r="F214" s="127" t="s">
        <v>537</v>
      </c>
      <c r="G214" s="127" t="s">
        <v>538</v>
      </c>
      <c r="H214" s="127">
        <v>603</v>
      </c>
      <c r="I214" s="102" t="s">
        <v>39</v>
      </c>
      <c r="J214" s="167"/>
      <c r="K214" s="167"/>
      <c r="L214" s="167"/>
      <c r="M214" s="170"/>
    </row>
    <row r="215" spans="1:13" ht="13.5">
      <c r="A215" s="173" t="s">
        <v>2034</v>
      </c>
      <c r="B215" s="173"/>
      <c r="C215" s="173"/>
      <c r="D215" s="173"/>
      <c r="E215" s="127" t="s">
        <v>83</v>
      </c>
      <c r="F215" s="127" t="s">
        <v>529</v>
      </c>
      <c r="G215" s="127" t="s">
        <v>532</v>
      </c>
      <c r="H215" s="127">
        <v>454</v>
      </c>
      <c r="I215" s="102" t="s">
        <v>561</v>
      </c>
      <c r="J215" s="167"/>
      <c r="K215" s="167"/>
      <c r="L215" s="167"/>
      <c r="M215" s="170"/>
    </row>
    <row r="216" spans="1:13" ht="13.5">
      <c r="A216" s="173" t="s">
        <v>2034</v>
      </c>
      <c r="B216" s="173"/>
      <c r="C216" s="173"/>
      <c r="D216" s="173"/>
      <c r="E216" s="126" t="s">
        <v>83</v>
      </c>
      <c r="F216" s="127" t="s">
        <v>529</v>
      </c>
      <c r="G216" s="127" t="s">
        <v>530</v>
      </c>
      <c r="H216" s="127">
        <v>362</v>
      </c>
      <c r="I216" s="102" t="s">
        <v>531</v>
      </c>
      <c r="J216" s="167"/>
      <c r="K216" s="167"/>
      <c r="L216" s="167"/>
      <c r="M216" s="170"/>
    </row>
    <row r="217" spans="1:13" ht="13.5">
      <c r="A217" s="173" t="s">
        <v>2034</v>
      </c>
      <c r="B217" s="173"/>
      <c r="C217" s="173"/>
      <c r="D217" s="173"/>
      <c r="E217" s="126" t="s">
        <v>83</v>
      </c>
      <c r="F217" s="127" t="s">
        <v>529</v>
      </c>
      <c r="G217" s="127" t="s">
        <v>530</v>
      </c>
      <c r="H217" s="127">
        <v>361</v>
      </c>
      <c r="I217" s="102" t="s">
        <v>535</v>
      </c>
      <c r="J217" s="167"/>
      <c r="K217" s="167"/>
      <c r="L217" s="167"/>
      <c r="M217" s="170"/>
    </row>
    <row r="218" spans="1:13" ht="27">
      <c r="A218" s="173" t="s">
        <v>2034</v>
      </c>
      <c r="B218" s="173"/>
      <c r="C218" s="173"/>
      <c r="D218" s="173"/>
      <c r="E218" s="127" t="s">
        <v>32</v>
      </c>
      <c r="F218" s="127" t="s">
        <v>537</v>
      </c>
      <c r="G218" s="127" t="s">
        <v>538</v>
      </c>
      <c r="H218" s="127">
        <v>609</v>
      </c>
      <c r="I218" s="102" t="s">
        <v>539</v>
      </c>
      <c r="J218" s="167"/>
      <c r="K218" s="167"/>
      <c r="L218" s="167"/>
      <c r="M218" s="170"/>
    </row>
    <row r="219" spans="1:13" ht="27">
      <c r="A219" s="173" t="s">
        <v>2034</v>
      </c>
      <c r="B219" s="173"/>
      <c r="C219" s="173"/>
      <c r="D219" s="173"/>
      <c r="E219" s="127" t="s">
        <v>32</v>
      </c>
      <c r="F219" s="127" t="s">
        <v>540</v>
      </c>
      <c r="G219" s="127" t="s">
        <v>541</v>
      </c>
      <c r="H219" s="127">
        <v>1018</v>
      </c>
      <c r="I219" s="102" t="s">
        <v>542</v>
      </c>
      <c r="J219" s="167"/>
      <c r="K219" s="167"/>
      <c r="L219" s="167"/>
      <c r="M219" s="170"/>
    </row>
    <row r="220" spans="1:13" ht="40.5">
      <c r="A220" s="173" t="s">
        <v>2034</v>
      </c>
      <c r="B220" s="173"/>
      <c r="C220" s="173"/>
      <c r="D220" s="173"/>
      <c r="E220" s="127" t="s">
        <v>32</v>
      </c>
      <c r="F220" s="127" t="s">
        <v>537</v>
      </c>
      <c r="G220" s="127" t="s">
        <v>543</v>
      </c>
      <c r="H220" s="127" t="s">
        <v>544</v>
      </c>
      <c r="I220" s="102" t="s">
        <v>545</v>
      </c>
      <c r="J220" s="167"/>
      <c r="K220" s="167"/>
      <c r="L220" s="167"/>
      <c r="M220" s="170"/>
    </row>
    <row r="221" spans="1:13" ht="27">
      <c r="A221" s="173" t="s">
        <v>2034</v>
      </c>
      <c r="B221" s="173"/>
      <c r="C221" s="173"/>
      <c r="D221" s="173"/>
      <c r="E221" s="127" t="s">
        <v>32</v>
      </c>
      <c r="F221" s="127" t="s">
        <v>537</v>
      </c>
      <c r="G221" s="127" t="s">
        <v>543</v>
      </c>
      <c r="H221" s="127">
        <v>506</v>
      </c>
      <c r="I221" s="102" t="s">
        <v>546</v>
      </c>
      <c r="J221" s="167"/>
      <c r="K221" s="167"/>
      <c r="L221" s="167"/>
      <c r="M221" s="170"/>
    </row>
    <row r="222" spans="1:13" ht="27">
      <c r="A222" s="174" t="s">
        <v>2034</v>
      </c>
      <c r="B222" s="174"/>
      <c r="C222" s="174"/>
      <c r="D222" s="174"/>
      <c r="E222" s="126" t="s">
        <v>83</v>
      </c>
      <c r="F222" s="127" t="s">
        <v>529</v>
      </c>
      <c r="G222" s="127" t="s">
        <v>547</v>
      </c>
      <c r="H222" s="127">
        <v>161</v>
      </c>
      <c r="I222" s="102" t="s">
        <v>548</v>
      </c>
      <c r="J222" s="168">
        <v>12.66</v>
      </c>
      <c r="K222" s="168"/>
      <c r="L222" s="168"/>
      <c r="M222" s="171"/>
    </row>
    <row r="223" spans="1:13" ht="40.5">
      <c r="A223" s="172" t="s">
        <v>2034</v>
      </c>
      <c r="B223" s="172" t="s">
        <v>571</v>
      </c>
      <c r="C223" s="172">
        <v>10</v>
      </c>
      <c r="D223" s="172">
        <v>0</v>
      </c>
      <c r="E223" s="20" t="s">
        <v>83</v>
      </c>
      <c r="F223" s="20" t="s">
        <v>529</v>
      </c>
      <c r="G223" s="20" t="s">
        <v>532</v>
      </c>
      <c r="H223" s="20">
        <v>458</v>
      </c>
      <c r="I223" s="102" t="s">
        <v>551</v>
      </c>
      <c r="J223" s="166">
        <v>23.919209401709406</v>
      </c>
      <c r="K223" s="166">
        <v>28.333333333333336</v>
      </c>
      <c r="L223" s="166">
        <v>-4.41412393162393</v>
      </c>
      <c r="M223" s="169">
        <v>0</v>
      </c>
    </row>
    <row r="224" spans="1:13" ht="27">
      <c r="A224" s="173" t="s">
        <v>2035</v>
      </c>
      <c r="B224" s="173"/>
      <c r="C224" s="173"/>
      <c r="D224" s="173"/>
      <c r="E224" s="126" t="s">
        <v>32</v>
      </c>
      <c r="F224" s="127" t="s">
        <v>537</v>
      </c>
      <c r="G224" s="127" t="s">
        <v>538</v>
      </c>
      <c r="H224" s="127">
        <v>608</v>
      </c>
      <c r="I224" s="102" t="s">
        <v>572</v>
      </c>
      <c r="J224" s="167"/>
      <c r="K224" s="167"/>
      <c r="L224" s="167"/>
      <c r="M224" s="170"/>
    </row>
    <row r="225" spans="1:13" ht="27">
      <c r="A225" s="173" t="s">
        <v>2035</v>
      </c>
      <c r="B225" s="173"/>
      <c r="C225" s="173"/>
      <c r="D225" s="173"/>
      <c r="E225" s="127" t="s">
        <v>83</v>
      </c>
      <c r="F225" s="127" t="s">
        <v>529</v>
      </c>
      <c r="G225" s="127" t="s">
        <v>532</v>
      </c>
      <c r="H225" s="127">
        <v>450</v>
      </c>
      <c r="I225" s="102" t="s">
        <v>553</v>
      </c>
      <c r="J225" s="167"/>
      <c r="K225" s="167"/>
      <c r="L225" s="167"/>
      <c r="M225" s="170"/>
    </row>
    <row r="226" spans="1:13" ht="13.5">
      <c r="A226" s="173" t="s">
        <v>2035</v>
      </c>
      <c r="B226" s="173"/>
      <c r="C226" s="173"/>
      <c r="D226" s="173"/>
      <c r="E226" s="126" t="s">
        <v>83</v>
      </c>
      <c r="F226" s="127" t="s">
        <v>529</v>
      </c>
      <c r="G226" s="127" t="s">
        <v>530</v>
      </c>
      <c r="H226" s="127">
        <v>362</v>
      </c>
      <c r="I226" s="102" t="s">
        <v>531</v>
      </c>
      <c r="J226" s="167"/>
      <c r="K226" s="167"/>
      <c r="L226" s="167"/>
      <c r="M226" s="170"/>
    </row>
    <row r="227" spans="1:13" ht="13.5">
      <c r="A227" s="173" t="s">
        <v>2035</v>
      </c>
      <c r="B227" s="173"/>
      <c r="C227" s="173"/>
      <c r="D227" s="173"/>
      <c r="E227" s="126" t="s">
        <v>83</v>
      </c>
      <c r="F227" s="127" t="s">
        <v>529</v>
      </c>
      <c r="G227" s="127" t="s">
        <v>530</v>
      </c>
      <c r="H227" s="127">
        <v>361</v>
      </c>
      <c r="I227" s="102" t="s">
        <v>535</v>
      </c>
      <c r="J227" s="167"/>
      <c r="K227" s="167"/>
      <c r="L227" s="167"/>
      <c r="M227" s="170"/>
    </row>
    <row r="228" spans="1:13" ht="27">
      <c r="A228" s="173" t="s">
        <v>2035</v>
      </c>
      <c r="B228" s="173"/>
      <c r="C228" s="173"/>
      <c r="D228" s="173"/>
      <c r="E228" s="127" t="s">
        <v>32</v>
      </c>
      <c r="F228" s="127" t="s">
        <v>537</v>
      </c>
      <c r="G228" s="127" t="s">
        <v>538</v>
      </c>
      <c r="H228" s="127">
        <v>609</v>
      </c>
      <c r="I228" s="102" t="s">
        <v>539</v>
      </c>
      <c r="J228" s="167"/>
      <c r="K228" s="167"/>
      <c r="L228" s="167"/>
      <c r="M228" s="170"/>
    </row>
    <row r="229" spans="1:13" ht="27">
      <c r="A229" s="173" t="s">
        <v>2035</v>
      </c>
      <c r="B229" s="173"/>
      <c r="C229" s="173"/>
      <c r="D229" s="173"/>
      <c r="E229" s="127" t="s">
        <v>32</v>
      </c>
      <c r="F229" s="127" t="s">
        <v>540</v>
      </c>
      <c r="G229" s="127" t="s">
        <v>541</v>
      </c>
      <c r="H229" s="127">
        <v>1018</v>
      </c>
      <c r="I229" s="102" t="s">
        <v>542</v>
      </c>
      <c r="J229" s="167"/>
      <c r="K229" s="167"/>
      <c r="L229" s="167"/>
      <c r="M229" s="170"/>
    </row>
    <row r="230" spans="1:13" ht="40.5">
      <c r="A230" s="173" t="s">
        <v>2035</v>
      </c>
      <c r="B230" s="173"/>
      <c r="C230" s="173"/>
      <c r="D230" s="173"/>
      <c r="E230" s="127" t="s">
        <v>32</v>
      </c>
      <c r="F230" s="127" t="s">
        <v>537</v>
      </c>
      <c r="G230" s="127" t="s">
        <v>543</v>
      </c>
      <c r="H230" s="127" t="s">
        <v>544</v>
      </c>
      <c r="I230" s="102" t="s">
        <v>545</v>
      </c>
      <c r="J230" s="167"/>
      <c r="K230" s="167"/>
      <c r="L230" s="167"/>
      <c r="M230" s="170"/>
    </row>
    <row r="231" spans="1:13" ht="27">
      <c r="A231" s="173" t="s">
        <v>2035</v>
      </c>
      <c r="B231" s="173"/>
      <c r="C231" s="173"/>
      <c r="D231" s="173"/>
      <c r="E231" s="127" t="s">
        <v>32</v>
      </c>
      <c r="F231" s="127" t="s">
        <v>537</v>
      </c>
      <c r="G231" s="127" t="s">
        <v>543</v>
      </c>
      <c r="H231" s="127">
        <v>506</v>
      </c>
      <c r="I231" s="102" t="s">
        <v>546</v>
      </c>
      <c r="J231" s="167"/>
      <c r="K231" s="167"/>
      <c r="L231" s="167"/>
      <c r="M231" s="170"/>
    </row>
    <row r="232" spans="1:13" ht="27">
      <c r="A232" s="173" t="s">
        <v>2035</v>
      </c>
      <c r="B232" s="173"/>
      <c r="C232" s="173"/>
      <c r="D232" s="173"/>
      <c r="E232" s="126" t="s">
        <v>83</v>
      </c>
      <c r="F232" s="127" t="s">
        <v>529</v>
      </c>
      <c r="G232" s="127" t="s">
        <v>547</v>
      </c>
      <c r="H232" s="127">
        <v>161</v>
      </c>
      <c r="I232" s="102" t="s">
        <v>548</v>
      </c>
      <c r="J232" s="167"/>
      <c r="K232" s="167"/>
      <c r="L232" s="167"/>
      <c r="M232" s="170"/>
    </row>
    <row r="233" spans="1:13" ht="40.5">
      <c r="A233" s="172" t="s">
        <v>2035</v>
      </c>
      <c r="B233" s="172" t="s">
        <v>573</v>
      </c>
      <c r="C233" s="172">
        <v>4</v>
      </c>
      <c r="D233" s="172">
        <v>0</v>
      </c>
      <c r="E233" s="20" t="s">
        <v>83</v>
      </c>
      <c r="F233" s="20" t="s">
        <v>529</v>
      </c>
      <c r="G233" s="20" t="s">
        <v>532</v>
      </c>
      <c r="H233" s="20">
        <v>458</v>
      </c>
      <c r="I233" s="102" t="s">
        <v>551</v>
      </c>
      <c r="J233" s="166">
        <v>21.954209401709402</v>
      </c>
      <c r="K233" s="166">
        <v>20.333333333333332</v>
      </c>
      <c r="L233" s="166">
        <v>1.6208760683760701</v>
      </c>
      <c r="M233" s="169">
        <v>0</v>
      </c>
    </row>
    <row r="234" spans="1:13" ht="27">
      <c r="A234" s="173" t="s">
        <v>2036</v>
      </c>
      <c r="B234" s="173"/>
      <c r="C234" s="173"/>
      <c r="D234" s="173"/>
      <c r="E234" s="127" t="s">
        <v>83</v>
      </c>
      <c r="F234" s="127" t="s">
        <v>529</v>
      </c>
      <c r="G234" s="127" t="s">
        <v>532</v>
      </c>
      <c r="H234" s="127">
        <v>455</v>
      </c>
      <c r="I234" s="102" t="s">
        <v>534</v>
      </c>
      <c r="J234" s="167"/>
      <c r="K234" s="167"/>
      <c r="L234" s="167"/>
      <c r="M234" s="170"/>
    </row>
    <row r="235" spans="1:13" ht="27">
      <c r="A235" s="173" t="s">
        <v>2036</v>
      </c>
      <c r="B235" s="173"/>
      <c r="C235" s="173"/>
      <c r="D235" s="173"/>
      <c r="E235" s="126" t="s">
        <v>32</v>
      </c>
      <c r="F235" s="127" t="s">
        <v>537</v>
      </c>
      <c r="G235" s="127" t="s">
        <v>538</v>
      </c>
      <c r="H235" s="127">
        <v>604</v>
      </c>
      <c r="I235" s="102" t="s">
        <v>555</v>
      </c>
      <c r="J235" s="167"/>
      <c r="K235" s="167"/>
      <c r="L235" s="167"/>
      <c r="M235" s="170"/>
    </row>
    <row r="236" spans="1:13" ht="27">
      <c r="A236" s="173" t="s">
        <v>2036</v>
      </c>
      <c r="B236" s="173"/>
      <c r="C236" s="173"/>
      <c r="D236" s="173"/>
      <c r="E236" s="127" t="s">
        <v>83</v>
      </c>
      <c r="F236" s="127" t="s">
        <v>529</v>
      </c>
      <c r="G236" s="127" t="s">
        <v>532</v>
      </c>
      <c r="H236" s="127">
        <v>450</v>
      </c>
      <c r="I236" s="102" t="s">
        <v>553</v>
      </c>
      <c r="J236" s="167"/>
      <c r="K236" s="167"/>
      <c r="L236" s="167"/>
      <c r="M236" s="170"/>
    </row>
    <row r="237" spans="1:13" ht="13.5">
      <c r="A237" s="173" t="s">
        <v>2036</v>
      </c>
      <c r="B237" s="173"/>
      <c r="C237" s="173"/>
      <c r="D237" s="173"/>
      <c r="E237" s="126" t="s">
        <v>83</v>
      </c>
      <c r="F237" s="127" t="s">
        <v>529</v>
      </c>
      <c r="G237" s="127" t="s">
        <v>530</v>
      </c>
      <c r="H237" s="127">
        <v>362</v>
      </c>
      <c r="I237" s="102" t="s">
        <v>531</v>
      </c>
      <c r="J237" s="167"/>
      <c r="K237" s="167"/>
      <c r="L237" s="167"/>
      <c r="M237" s="170"/>
    </row>
    <row r="238" spans="1:13" ht="13.5">
      <c r="A238" s="173" t="s">
        <v>2036</v>
      </c>
      <c r="B238" s="173"/>
      <c r="C238" s="173"/>
      <c r="D238" s="173"/>
      <c r="E238" s="126" t="s">
        <v>83</v>
      </c>
      <c r="F238" s="127" t="s">
        <v>529</v>
      </c>
      <c r="G238" s="127" t="s">
        <v>530</v>
      </c>
      <c r="H238" s="127">
        <v>361</v>
      </c>
      <c r="I238" s="102" t="s">
        <v>535</v>
      </c>
      <c r="J238" s="167"/>
      <c r="K238" s="167"/>
      <c r="L238" s="167"/>
      <c r="M238" s="170"/>
    </row>
    <row r="239" spans="1:13" ht="27">
      <c r="A239" s="173" t="s">
        <v>2036</v>
      </c>
      <c r="B239" s="173"/>
      <c r="C239" s="173"/>
      <c r="D239" s="173"/>
      <c r="E239" s="127" t="s">
        <v>32</v>
      </c>
      <c r="F239" s="127" t="s">
        <v>537</v>
      </c>
      <c r="G239" s="127" t="s">
        <v>538</v>
      </c>
      <c r="H239" s="127">
        <v>609</v>
      </c>
      <c r="I239" s="102" t="s">
        <v>539</v>
      </c>
      <c r="J239" s="167"/>
      <c r="K239" s="167"/>
      <c r="L239" s="167"/>
      <c r="M239" s="170"/>
    </row>
    <row r="240" spans="1:13" ht="27">
      <c r="A240" s="173" t="s">
        <v>2036</v>
      </c>
      <c r="B240" s="173"/>
      <c r="C240" s="173"/>
      <c r="D240" s="173"/>
      <c r="E240" s="127" t="s">
        <v>32</v>
      </c>
      <c r="F240" s="127" t="s">
        <v>540</v>
      </c>
      <c r="G240" s="127" t="s">
        <v>541</v>
      </c>
      <c r="H240" s="127">
        <v>1018</v>
      </c>
      <c r="I240" s="102" t="s">
        <v>542</v>
      </c>
      <c r="J240" s="167"/>
      <c r="K240" s="167"/>
      <c r="L240" s="167"/>
      <c r="M240" s="170"/>
    </row>
    <row r="241" spans="1:13" ht="40.5">
      <c r="A241" s="173" t="s">
        <v>2036</v>
      </c>
      <c r="B241" s="173"/>
      <c r="C241" s="173"/>
      <c r="D241" s="173"/>
      <c r="E241" s="127" t="s">
        <v>32</v>
      </c>
      <c r="F241" s="127" t="s">
        <v>537</v>
      </c>
      <c r="G241" s="127" t="s">
        <v>543</v>
      </c>
      <c r="H241" s="127" t="s">
        <v>544</v>
      </c>
      <c r="I241" s="102" t="s">
        <v>545</v>
      </c>
      <c r="J241" s="167"/>
      <c r="K241" s="167"/>
      <c r="L241" s="167"/>
      <c r="M241" s="170"/>
    </row>
    <row r="242" spans="1:13" ht="27">
      <c r="A242" s="173" t="s">
        <v>2036</v>
      </c>
      <c r="B242" s="173"/>
      <c r="C242" s="173"/>
      <c r="D242" s="173"/>
      <c r="E242" s="127" t="s">
        <v>32</v>
      </c>
      <c r="F242" s="127" t="s">
        <v>537</v>
      </c>
      <c r="G242" s="127" t="s">
        <v>543</v>
      </c>
      <c r="H242" s="127">
        <v>506</v>
      </c>
      <c r="I242" s="102" t="s">
        <v>546</v>
      </c>
      <c r="J242" s="167"/>
      <c r="K242" s="167"/>
      <c r="L242" s="167"/>
      <c r="M242" s="170"/>
    </row>
    <row r="243" spans="1:13" ht="27">
      <c r="A243" s="174" t="s">
        <v>2036</v>
      </c>
      <c r="B243" s="174"/>
      <c r="C243" s="174"/>
      <c r="D243" s="174"/>
      <c r="E243" s="126" t="s">
        <v>83</v>
      </c>
      <c r="F243" s="127" t="s">
        <v>529</v>
      </c>
      <c r="G243" s="127" t="s">
        <v>547</v>
      </c>
      <c r="H243" s="127">
        <v>161</v>
      </c>
      <c r="I243" s="102" t="s">
        <v>548</v>
      </c>
      <c r="J243" s="168" t="e">
        <v>#REF!</v>
      </c>
      <c r="K243" s="168"/>
      <c r="L243" s="168"/>
      <c r="M243" s="171"/>
    </row>
    <row r="244" spans="1:13" ht="27">
      <c r="A244" s="172" t="s">
        <v>2036</v>
      </c>
      <c r="B244" s="172" t="s">
        <v>574</v>
      </c>
      <c r="C244" s="172">
        <v>13</v>
      </c>
      <c r="D244" s="172">
        <v>2</v>
      </c>
      <c r="E244" s="20" t="s">
        <v>32</v>
      </c>
      <c r="F244" s="20" t="s">
        <v>537</v>
      </c>
      <c r="G244" s="20" t="s">
        <v>543</v>
      </c>
      <c r="H244" s="20">
        <v>508</v>
      </c>
      <c r="I244" s="102" t="s">
        <v>566</v>
      </c>
      <c r="J244" s="166">
        <v>30.780555555555559</v>
      </c>
      <c r="K244" s="166">
        <v>33.666666666666664</v>
      </c>
      <c r="L244" s="166">
        <v>-2.8861111111111057</v>
      </c>
      <c r="M244" s="169">
        <v>0</v>
      </c>
    </row>
    <row r="245" spans="1:13" ht="13.5">
      <c r="A245" s="173" t="s">
        <v>2037</v>
      </c>
      <c r="B245" s="173"/>
      <c r="C245" s="173"/>
      <c r="D245" s="173"/>
      <c r="E245" s="127" t="s">
        <v>83</v>
      </c>
      <c r="F245" s="127" t="s">
        <v>529</v>
      </c>
      <c r="G245" s="127" t="s">
        <v>530</v>
      </c>
      <c r="H245" s="127">
        <v>359</v>
      </c>
      <c r="I245" s="102" t="s">
        <v>39</v>
      </c>
      <c r="J245" s="167"/>
      <c r="K245" s="167"/>
      <c r="L245" s="167"/>
      <c r="M245" s="170"/>
    </row>
    <row r="246" spans="1:13" ht="27">
      <c r="A246" s="173" t="s">
        <v>2037</v>
      </c>
      <c r="B246" s="173"/>
      <c r="C246" s="173"/>
      <c r="D246" s="173"/>
      <c r="E246" s="127" t="s">
        <v>32</v>
      </c>
      <c r="F246" s="127" t="s">
        <v>537</v>
      </c>
      <c r="G246" s="127" t="s">
        <v>543</v>
      </c>
      <c r="H246" s="127" t="s">
        <v>567</v>
      </c>
      <c r="I246" s="102" t="s">
        <v>568</v>
      </c>
      <c r="J246" s="167"/>
      <c r="K246" s="167"/>
      <c r="L246" s="167"/>
      <c r="M246" s="170"/>
    </row>
    <row r="247" spans="1:13" ht="13.5">
      <c r="A247" s="173" t="s">
        <v>2037</v>
      </c>
      <c r="B247" s="173"/>
      <c r="C247" s="173"/>
      <c r="D247" s="173"/>
      <c r="E247" s="126" t="s">
        <v>83</v>
      </c>
      <c r="F247" s="127" t="s">
        <v>529</v>
      </c>
      <c r="G247" s="127" t="s">
        <v>530</v>
      </c>
      <c r="H247" s="127">
        <v>362</v>
      </c>
      <c r="I247" s="102" t="s">
        <v>531</v>
      </c>
      <c r="J247" s="167"/>
      <c r="K247" s="167"/>
      <c r="L247" s="167"/>
      <c r="M247" s="170"/>
    </row>
    <row r="248" spans="1:13" ht="13.5">
      <c r="A248" s="173" t="s">
        <v>2037</v>
      </c>
      <c r="B248" s="173"/>
      <c r="C248" s="173"/>
      <c r="D248" s="173"/>
      <c r="E248" s="126" t="s">
        <v>83</v>
      </c>
      <c r="F248" s="127" t="s">
        <v>529</v>
      </c>
      <c r="G248" s="127" t="s">
        <v>530</v>
      </c>
      <c r="H248" s="127">
        <v>361</v>
      </c>
      <c r="I248" s="102" t="s">
        <v>535</v>
      </c>
      <c r="J248" s="167"/>
      <c r="K248" s="167"/>
      <c r="L248" s="167"/>
      <c r="M248" s="170"/>
    </row>
    <row r="249" spans="1:13" ht="27">
      <c r="A249" s="173" t="s">
        <v>2037</v>
      </c>
      <c r="B249" s="173"/>
      <c r="C249" s="173"/>
      <c r="D249" s="173"/>
      <c r="E249" s="127" t="s">
        <v>32</v>
      </c>
      <c r="F249" s="127" t="s">
        <v>537</v>
      </c>
      <c r="G249" s="127" t="s">
        <v>538</v>
      </c>
      <c r="H249" s="127">
        <v>609</v>
      </c>
      <c r="I249" s="102" t="s">
        <v>539</v>
      </c>
      <c r="J249" s="167"/>
      <c r="K249" s="167"/>
      <c r="L249" s="167"/>
      <c r="M249" s="170"/>
    </row>
    <row r="250" spans="1:13" ht="27">
      <c r="A250" s="173" t="s">
        <v>2037</v>
      </c>
      <c r="B250" s="173"/>
      <c r="C250" s="173"/>
      <c r="D250" s="173"/>
      <c r="E250" s="127" t="s">
        <v>32</v>
      </c>
      <c r="F250" s="127" t="s">
        <v>540</v>
      </c>
      <c r="G250" s="127" t="s">
        <v>541</v>
      </c>
      <c r="H250" s="127">
        <v>1018</v>
      </c>
      <c r="I250" s="102" t="s">
        <v>542</v>
      </c>
      <c r="J250" s="167"/>
      <c r="K250" s="167"/>
      <c r="L250" s="167"/>
      <c r="M250" s="170"/>
    </row>
    <row r="251" spans="1:13" ht="40.5">
      <c r="A251" s="173" t="s">
        <v>2037</v>
      </c>
      <c r="B251" s="173"/>
      <c r="C251" s="173"/>
      <c r="D251" s="173"/>
      <c r="E251" s="127" t="s">
        <v>32</v>
      </c>
      <c r="F251" s="127" t="s">
        <v>537</v>
      </c>
      <c r="G251" s="127" t="s">
        <v>543</v>
      </c>
      <c r="H251" s="127" t="s">
        <v>544</v>
      </c>
      <c r="I251" s="102" t="s">
        <v>545</v>
      </c>
      <c r="J251" s="167"/>
      <c r="K251" s="167"/>
      <c r="L251" s="167"/>
      <c r="M251" s="170"/>
    </row>
    <row r="252" spans="1:13" ht="27">
      <c r="A252" s="173" t="s">
        <v>2037</v>
      </c>
      <c r="B252" s="173"/>
      <c r="C252" s="173"/>
      <c r="D252" s="173"/>
      <c r="E252" s="127" t="s">
        <v>32</v>
      </c>
      <c r="F252" s="127" t="s">
        <v>537</v>
      </c>
      <c r="G252" s="127" t="s">
        <v>543</v>
      </c>
      <c r="H252" s="127">
        <v>506</v>
      </c>
      <c r="I252" s="102" t="s">
        <v>546</v>
      </c>
      <c r="J252" s="167"/>
      <c r="K252" s="167"/>
      <c r="L252" s="167"/>
      <c r="M252" s="170"/>
    </row>
    <row r="253" spans="1:13" ht="27">
      <c r="A253" s="174" t="s">
        <v>2037</v>
      </c>
      <c r="B253" s="174"/>
      <c r="C253" s="174"/>
      <c r="D253" s="174"/>
      <c r="E253" s="126" t="s">
        <v>83</v>
      </c>
      <c r="F253" s="127" t="s">
        <v>529</v>
      </c>
      <c r="G253" s="127" t="s">
        <v>547</v>
      </c>
      <c r="H253" s="127">
        <v>161</v>
      </c>
      <c r="I253" s="102" t="s">
        <v>548</v>
      </c>
      <c r="J253" s="168" t="e">
        <v>#REF!</v>
      </c>
      <c r="K253" s="168"/>
      <c r="L253" s="168"/>
      <c r="M253" s="171"/>
    </row>
    <row r="254" spans="1:13" ht="40.5">
      <c r="A254" s="172" t="s">
        <v>2037</v>
      </c>
      <c r="B254" s="172" t="s">
        <v>575</v>
      </c>
      <c r="C254" s="172">
        <v>8</v>
      </c>
      <c r="D254" s="172">
        <v>2</v>
      </c>
      <c r="E254" s="20" t="s">
        <v>83</v>
      </c>
      <c r="F254" s="20" t="s">
        <v>529</v>
      </c>
      <c r="G254" s="20" t="s">
        <v>532</v>
      </c>
      <c r="H254" s="20">
        <v>458</v>
      </c>
      <c r="I254" s="102" t="s">
        <v>551</v>
      </c>
      <c r="J254" s="166">
        <v>21.039209401709403</v>
      </c>
      <c r="K254" s="166">
        <v>26.999999999999996</v>
      </c>
      <c r="L254" s="166">
        <v>-5.9607905982905933</v>
      </c>
      <c r="M254" s="169">
        <v>0</v>
      </c>
    </row>
    <row r="255" spans="1:13" ht="27">
      <c r="A255" s="173" t="s">
        <v>2038</v>
      </c>
      <c r="B255" s="173"/>
      <c r="C255" s="173"/>
      <c r="D255" s="173"/>
      <c r="E255" s="127" t="s">
        <v>32</v>
      </c>
      <c r="F255" s="127" t="s">
        <v>537</v>
      </c>
      <c r="G255" s="127" t="s">
        <v>538</v>
      </c>
      <c r="H255" s="127">
        <v>603</v>
      </c>
      <c r="I255" s="102" t="s">
        <v>39</v>
      </c>
      <c r="J255" s="167"/>
      <c r="K255" s="167"/>
      <c r="L255" s="167"/>
      <c r="M255" s="170"/>
    </row>
    <row r="256" spans="1:13" ht="27">
      <c r="A256" s="173" t="s">
        <v>2038</v>
      </c>
      <c r="B256" s="173"/>
      <c r="C256" s="173"/>
      <c r="D256" s="173"/>
      <c r="E256" s="127" t="s">
        <v>83</v>
      </c>
      <c r="F256" s="127" t="s">
        <v>529</v>
      </c>
      <c r="G256" s="127" t="s">
        <v>532</v>
      </c>
      <c r="H256" s="127">
        <v>450</v>
      </c>
      <c r="I256" s="102" t="s">
        <v>553</v>
      </c>
      <c r="J256" s="167"/>
      <c r="K256" s="167"/>
      <c r="L256" s="167"/>
      <c r="M256" s="170"/>
    </row>
    <row r="257" spans="1:13" ht="13.5">
      <c r="A257" s="173" t="s">
        <v>2038</v>
      </c>
      <c r="B257" s="173"/>
      <c r="C257" s="173"/>
      <c r="D257" s="173"/>
      <c r="E257" s="126" t="s">
        <v>83</v>
      </c>
      <c r="F257" s="127" t="s">
        <v>529</v>
      </c>
      <c r="G257" s="127" t="s">
        <v>530</v>
      </c>
      <c r="H257" s="127">
        <v>362</v>
      </c>
      <c r="I257" s="102" t="s">
        <v>531</v>
      </c>
      <c r="J257" s="167"/>
      <c r="K257" s="167"/>
      <c r="L257" s="167"/>
      <c r="M257" s="170"/>
    </row>
    <row r="258" spans="1:13" ht="13.5">
      <c r="A258" s="173" t="s">
        <v>2038</v>
      </c>
      <c r="B258" s="173"/>
      <c r="C258" s="173"/>
      <c r="D258" s="173"/>
      <c r="E258" s="126" t="s">
        <v>83</v>
      </c>
      <c r="F258" s="127" t="s">
        <v>529</v>
      </c>
      <c r="G258" s="127" t="s">
        <v>530</v>
      </c>
      <c r="H258" s="127">
        <v>361</v>
      </c>
      <c r="I258" s="102" t="s">
        <v>535</v>
      </c>
      <c r="J258" s="167"/>
      <c r="K258" s="167"/>
      <c r="L258" s="167"/>
      <c r="M258" s="170"/>
    </row>
    <row r="259" spans="1:13" ht="27">
      <c r="A259" s="173" t="s">
        <v>2038</v>
      </c>
      <c r="B259" s="173"/>
      <c r="C259" s="173"/>
      <c r="D259" s="173"/>
      <c r="E259" s="127" t="s">
        <v>32</v>
      </c>
      <c r="F259" s="127" t="s">
        <v>537</v>
      </c>
      <c r="G259" s="127" t="s">
        <v>538</v>
      </c>
      <c r="H259" s="127">
        <v>609</v>
      </c>
      <c r="I259" s="102" t="s">
        <v>539</v>
      </c>
      <c r="J259" s="167"/>
      <c r="K259" s="167"/>
      <c r="L259" s="167"/>
      <c r="M259" s="170"/>
    </row>
    <row r="260" spans="1:13" ht="27">
      <c r="A260" s="173" t="s">
        <v>2038</v>
      </c>
      <c r="B260" s="173"/>
      <c r="C260" s="173"/>
      <c r="D260" s="173"/>
      <c r="E260" s="127" t="s">
        <v>32</v>
      </c>
      <c r="F260" s="127" t="s">
        <v>540</v>
      </c>
      <c r="G260" s="127" t="s">
        <v>541</v>
      </c>
      <c r="H260" s="127">
        <v>1018</v>
      </c>
      <c r="I260" s="102" t="s">
        <v>542</v>
      </c>
      <c r="J260" s="167"/>
      <c r="K260" s="167"/>
      <c r="L260" s="167"/>
      <c r="M260" s="170"/>
    </row>
    <row r="261" spans="1:13" ht="40.5">
      <c r="A261" s="173" t="s">
        <v>2038</v>
      </c>
      <c r="B261" s="173"/>
      <c r="C261" s="173"/>
      <c r="D261" s="173"/>
      <c r="E261" s="127" t="s">
        <v>32</v>
      </c>
      <c r="F261" s="127" t="s">
        <v>537</v>
      </c>
      <c r="G261" s="127" t="s">
        <v>543</v>
      </c>
      <c r="H261" s="127" t="s">
        <v>544</v>
      </c>
      <c r="I261" s="102" t="s">
        <v>545</v>
      </c>
      <c r="J261" s="167"/>
      <c r="K261" s="167"/>
      <c r="L261" s="167"/>
      <c r="M261" s="170"/>
    </row>
    <row r="262" spans="1:13" ht="27">
      <c r="A262" s="173" t="s">
        <v>2038</v>
      </c>
      <c r="B262" s="173"/>
      <c r="C262" s="173"/>
      <c r="D262" s="173"/>
      <c r="E262" s="127" t="s">
        <v>32</v>
      </c>
      <c r="F262" s="127" t="s">
        <v>537</v>
      </c>
      <c r="G262" s="127" t="s">
        <v>543</v>
      </c>
      <c r="H262" s="127">
        <v>506</v>
      </c>
      <c r="I262" s="102" t="s">
        <v>546</v>
      </c>
      <c r="J262" s="167"/>
      <c r="K262" s="167"/>
      <c r="L262" s="167"/>
      <c r="M262" s="170"/>
    </row>
    <row r="263" spans="1:13" ht="27">
      <c r="A263" s="173" t="s">
        <v>2038</v>
      </c>
      <c r="B263" s="173"/>
      <c r="C263" s="173"/>
      <c r="D263" s="173"/>
      <c r="E263" s="126" t="s">
        <v>83</v>
      </c>
      <c r="F263" s="127" t="s">
        <v>529</v>
      </c>
      <c r="G263" s="127" t="s">
        <v>547</v>
      </c>
      <c r="H263" s="127">
        <v>161</v>
      </c>
      <c r="I263" s="102" t="s">
        <v>548</v>
      </c>
      <c r="J263" s="167"/>
      <c r="K263" s="167"/>
      <c r="L263" s="167"/>
      <c r="M263" s="170"/>
    </row>
    <row r="264" spans="1:13" ht="27">
      <c r="A264" s="172" t="s">
        <v>2038</v>
      </c>
      <c r="B264" s="172" t="s">
        <v>576</v>
      </c>
      <c r="C264" s="172">
        <v>0</v>
      </c>
      <c r="D264" s="172">
        <v>3</v>
      </c>
      <c r="E264" s="20" t="s">
        <v>83</v>
      </c>
      <c r="F264" s="20" t="s">
        <v>529</v>
      </c>
      <c r="G264" s="20" t="s">
        <v>532</v>
      </c>
      <c r="H264" s="20">
        <v>456</v>
      </c>
      <c r="I264" s="102" t="s">
        <v>560</v>
      </c>
      <c r="J264" s="166">
        <v>18.722146464646464</v>
      </c>
      <c r="K264" s="166">
        <v>17</v>
      </c>
      <c r="L264" s="166">
        <v>1.7221464646464639</v>
      </c>
      <c r="M264" s="169">
        <v>0</v>
      </c>
    </row>
    <row r="265" spans="1:13" ht="27">
      <c r="A265" s="173" t="s">
        <v>2039</v>
      </c>
      <c r="B265" s="173"/>
      <c r="C265" s="173"/>
      <c r="D265" s="173"/>
      <c r="E265" s="127" t="s">
        <v>32</v>
      </c>
      <c r="F265" s="127" t="s">
        <v>537</v>
      </c>
      <c r="G265" s="127" t="s">
        <v>543</v>
      </c>
      <c r="H265" s="127">
        <v>505</v>
      </c>
      <c r="I265" s="102" t="s">
        <v>39</v>
      </c>
      <c r="J265" s="167"/>
      <c r="K265" s="167"/>
      <c r="L265" s="167"/>
      <c r="M265" s="170"/>
    </row>
    <row r="266" spans="1:13" ht="13.5">
      <c r="A266" s="173" t="s">
        <v>2039</v>
      </c>
      <c r="B266" s="173"/>
      <c r="C266" s="173"/>
      <c r="D266" s="173"/>
      <c r="E266" s="127" t="s">
        <v>83</v>
      </c>
      <c r="F266" s="127" t="s">
        <v>529</v>
      </c>
      <c r="G266" s="127" t="s">
        <v>532</v>
      </c>
      <c r="H266" s="127">
        <v>454</v>
      </c>
      <c r="I266" s="102" t="s">
        <v>561</v>
      </c>
      <c r="J266" s="167"/>
      <c r="K266" s="167"/>
      <c r="L266" s="167"/>
      <c r="M266" s="170"/>
    </row>
    <row r="267" spans="1:13" ht="13.5">
      <c r="A267" s="173" t="s">
        <v>2039</v>
      </c>
      <c r="B267" s="173"/>
      <c r="C267" s="173"/>
      <c r="D267" s="173"/>
      <c r="E267" s="126" t="s">
        <v>83</v>
      </c>
      <c r="F267" s="127" t="s">
        <v>529</v>
      </c>
      <c r="G267" s="127" t="s">
        <v>530</v>
      </c>
      <c r="H267" s="127">
        <v>362</v>
      </c>
      <c r="I267" s="102" t="s">
        <v>531</v>
      </c>
      <c r="J267" s="167"/>
      <c r="K267" s="167"/>
      <c r="L267" s="167"/>
      <c r="M267" s="170"/>
    </row>
    <row r="268" spans="1:13" ht="13.5">
      <c r="A268" s="173" t="s">
        <v>2039</v>
      </c>
      <c r="B268" s="173"/>
      <c r="C268" s="173"/>
      <c r="D268" s="173"/>
      <c r="E268" s="126" t="s">
        <v>83</v>
      </c>
      <c r="F268" s="127" t="s">
        <v>529</v>
      </c>
      <c r="G268" s="127" t="s">
        <v>530</v>
      </c>
      <c r="H268" s="127">
        <v>361</v>
      </c>
      <c r="I268" s="102" t="s">
        <v>535</v>
      </c>
      <c r="J268" s="167"/>
      <c r="K268" s="167"/>
      <c r="L268" s="167"/>
      <c r="M268" s="170"/>
    </row>
    <row r="269" spans="1:13" ht="27">
      <c r="A269" s="173" t="s">
        <v>2039</v>
      </c>
      <c r="B269" s="173"/>
      <c r="C269" s="173"/>
      <c r="D269" s="173"/>
      <c r="E269" s="127" t="s">
        <v>32</v>
      </c>
      <c r="F269" s="127" t="s">
        <v>537</v>
      </c>
      <c r="G269" s="127" t="s">
        <v>538</v>
      </c>
      <c r="H269" s="127">
        <v>609</v>
      </c>
      <c r="I269" s="102" t="s">
        <v>539</v>
      </c>
      <c r="J269" s="167"/>
      <c r="K269" s="167"/>
      <c r="L269" s="167"/>
      <c r="M269" s="170"/>
    </row>
    <row r="270" spans="1:13" ht="27">
      <c r="A270" s="173" t="s">
        <v>2039</v>
      </c>
      <c r="B270" s="173"/>
      <c r="C270" s="173"/>
      <c r="D270" s="173"/>
      <c r="E270" s="127" t="s">
        <v>32</v>
      </c>
      <c r="F270" s="127" t="s">
        <v>540</v>
      </c>
      <c r="G270" s="127" t="s">
        <v>541</v>
      </c>
      <c r="H270" s="127">
        <v>1018</v>
      </c>
      <c r="I270" s="102" t="s">
        <v>542</v>
      </c>
      <c r="J270" s="167"/>
      <c r="K270" s="167"/>
      <c r="L270" s="167"/>
      <c r="M270" s="170"/>
    </row>
    <row r="271" spans="1:13" ht="40.5">
      <c r="A271" s="173" t="s">
        <v>2039</v>
      </c>
      <c r="B271" s="173"/>
      <c r="C271" s="173"/>
      <c r="D271" s="173"/>
      <c r="E271" s="127" t="s">
        <v>32</v>
      </c>
      <c r="F271" s="127" t="s">
        <v>537</v>
      </c>
      <c r="G271" s="127" t="s">
        <v>543</v>
      </c>
      <c r="H271" s="127" t="s">
        <v>544</v>
      </c>
      <c r="I271" s="102" t="s">
        <v>545</v>
      </c>
      <c r="J271" s="167"/>
      <c r="K271" s="167"/>
      <c r="L271" s="167"/>
      <c r="M271" s="170"/>
    </row>
    <row r="272" spans="1:13" ht="27">
      <c r="A272" s="173" t="s">
        <v>2039</v>
      </c>
      <c r="B272" s="173"/>
      <c r="C272" s="173"/>
      <c r="D272" s="173"/>
      <c r="E272" s="127" t="s">
        <v>32</v>
      </c>
      <c r="F272" s="127" t="s">
        <v>537</v>
      </c>
      <c r="G272" s="127" t="s">
        <v>543</v>
      </c>
      <c r="H272" s="127">
        <v>506</v>
      </c>
      <c r="I272" s="102" t="s">
        <v>546</v>
      </c>
      <c r="J272" s="167"/>
      <c r="K272" s="167"/>
      <c r="L272" s="167"/>
      <c r="M272" s="170"/>
    </row>
    <row r="273" spans="1:13" ht="27">
      <c r="A273" s="174" t="s">
        <v>2039</v>
      </c>
      <c r="B273" s="174"/>
      <c r="C273" s="174"/>
      <c r="D273" s="174"/>
      <c r="E273" s="126" t="s">
        <v>83</v>
      </c>
      <c r="F273" s="127" t="s">
        <v>529</v>
      </c>
      <c r="G273" s="127" t="s">
        <v>547</v>
      </c>
      <c r="H273" s="127">
        <v>161</v>
      </c>
      <c r="I273" s="102" t="s">
        <v>548</v>
      </c>
      <c r="J273" s="168">
        <v>12.66</v>
      </c>
      <c r="K273" s="168"/>
      <c r="L273" s="168"/>
      <c r="M273" s="171"/>
    </row>
    <row r="274" spans="1:13" ht="27">
      <c r="A274" s="172" t="s">
        <v>2039</v>
      </c>
      <c r="B274" s="172" t="s">
        <v>577</v>
      </c>
      <c r="C274" s="172">
        <v>0</v>
      </c>
      <c r="D274" s="172">
        <v>3</v>
      </c>
      <c r="E274" s="20" t="s">
        <v>32</v>
      </c>
      <c r="F274" s="20" t="s">
        <v>537</v>
      </c>
      <c r="G274" s="20" t="s">
        <v>543</v>
      </c>
      <c r="H274" s="20">
        <v>508</v>
      </c>
      <c r="I274" s="102" t="s">
        <v>566</v>
      </c>
      <c r="J274" s="166">
        <v>19.980555555555554</v>
      </c>
      <c r="K274" s="166">
        <v>17</v>
      </c>
      <c r="L274" s="166">
        <v>2.9805555555555543</v>
      </c>
      <c r="M274" s="169">
        <v>0</v>
      </c>
    </row>
    <row r="275" spans="1:13" ht="27">
      <c r="A275" s="173" t="s">
        <v>2040</v>
      </c>
      <c r="B275" s="173"/>
      <c r="C275" s="173"/>
      <c r="D275" s="173"/>
      <c r="E275" s="127" t="s">
        <v>32</v>
      </c>
      <c r="F275" s="127" t="s">
        <v>537</v>
      </c>
      <c r="G275" s="127" t="s">
        <v>538</v>
      </c>
      <c r="H275" s="127">
        <v>605</v>
      </c>
      <c r="I275" s="102" t="s">
        <v>39</v>
      </c>
      <c r="J275" s="167"/>
      <c r="K275" s="167"/>
      <c r="L275" s="167"/>
      <c r="M275" s="170"/>
    </row>
    <row r="276" spans="1:13" ht="27">
      <c r="A276" s="173" t="s">
        <v>2040</v>
      </c>
      <c r="B276" s="173"/>
      <c r="C276" s="173"/>
      <c r="D276" s="173"/>
      <c r="E276" s="127" t="s">
        <v>32</v>
      </c>
      <c r="F276" s="127" t="s">
        <v>537</v>
      </c>
      <c r="G276" s="127" t="s">
        <v>543</v>
      </c>
      <c r="H276" s="127" t="s">
        <v>567</v>
      </c>
      <c r="I276" s="102" t="s">
        <v>568</v>
      </c>
      <c r="J276" s="167"/>
      <c r="K276" s="167"/>
      <c r="L276" s="167"/>
      <c r="M276" s="170"/>
    </row>
    <row r="277" spans="1:13" ht="13.5">
      <c r="A277" s="173" t="s">
        <v>2040</v>
      </c>
      <c r="B277" s="173"/>
      <c r="C277" s="173"/>
      <c r="D277" s="173"/>
      <c r="E277" s="126" t="s">
        <v>83</v>
      </c>
      <c r="F277" s="127" t="s">
        <v>529</v>
      </c>
      <c r="G277" s="127" t="s">
        <v>530</v>
      </c>
      <c r="H277" s="127">
        <v>362</v>
      </c>
      <c r="I277" s="102" t="s">
        <v>531</v>
      </c>
      <c r="J277" s="167"/>
      <c r="K277" s="167"/>
      <c r="L277" s="167"/>
      <c r="M277" s="170"/>
    </row>
    <row r="278" spans="1:13" ht="13.5">
      <c r="A278" s="173" t="s">
        <v>2040</v>
      </c>
      <c r="B278" s="173"/>
      <c r="C278" s="173"/>
      <c r="D278" s="173"/>
      <c r="E278" s="126" t="s">
        <v>83</v>
      </c>
      <c r="F278" s="127" t="s">
        <v>529</v>
      </c>
      <c r="G278" s="127" t="s">
        <v>530</v>
      </c>
      <c r="H278" s="127">
        <v>361</v>
      </c>
      <c r="I278" s="102" t="s">
        <v>535</v>
      </c>
      <c r="J278" s="167"/>
      <c r="K278" s="167"/>
      <c r="L278" s="167"/>
      <c r="M278" s="170"/>
    </row>
    <row r="279" spans="1:13" ht="27">
      <c r="A279" s="173" t="s">
        <v>2040</v>
      </c>
      <c r="B279" s="173"/>
      <c r="C279" s="173"/>
      <c r="D279" s="173"/>
      <c r="E279" s="127" t="s">
        <v>32</v>
      </c>
      <c r="F279" s="127" t="s">
        <v>537</v>
      </c>
      <c r="G279" s="127" t="s">
        <v>538</v>
      </c>
      <c r="H279" s="127">
        <v>609</v>
      </c>
      <c r="I279" s="102" t="s">
        <v>539</v>
      </c>
      <c r="J279" s="167"/>
      <c r="K279" s="167"/>
      <c r="L279" s="167"/>
      <c r="M279" s="170"/>
    </row>
    <row r="280" spans="1:13" ht="27">
      <c r="A280" s="173" t="s">
        <v>2040</v>
      </c>
      <c r="B280" s="173"/>
      <c r="C280" s="173"/>
      <c r="D280" s="173"/>
      <c r="E280" s="127" t="s">
        <v>32</v>
      </c>
      <c r="F280" s="127" t="s">
        <v>540</v>
      </c>
      <c r="G280" s="127" t="s">
        <v>541</v>
      </c>
      <c r="H280" s="127">
        <v>1018</v>
      </c>
      <c r="I280" s="102" t="s">
        <v>542</v>
      </c>
      <c r="J280" s="167"/>
      <c r="K280" s="167"/>
      <c r="L280" s="167"/>
      <c r="M280" s="170"/>
    </row>
    <row r="281" spans="1:13" ht="40.5">
      <c r="A281" s="173" t="s">
        <v>2040</v>
      </c>
      <c r="B281" s="173"/>
      <c r="C281" s="173"/>
      <c r="D281" s="173"/>
      <c r="E281" s="127" t="s">
        <v>32</v>
      </c>
      <c r="F281" s="127" t="s">
        <v>537</v>
      </c>
      <c r="G281" s="127" t="s">
        <v>543</v>
      </c>
      <c r="H281" s="127" t="s">
        <v>544</v>
      </c>
      <c r="I281" s="102" t="s">
        <v>545</v>
      </c>
      <c r="J281" s="167"/>
      <c r="K281" s="167"/>
      <c r="L281" s="167"/>
      <c r="M281" s="170"/>
    </row>
    <row r="282" spans="1:13" ht="27">
      <c r="A282" s="173" t="s">
        <v>2040</v>
      </c>
      <c r="B282" s="173"/>
      <c r="C282" s="173"/>
      <c r="D282" s="173"/>
      <c r="E282" s="127" t="s">
        <v>32</v>
      </c>
      <c r="F282" s="127" t="s">
        <v>537</v>
      </c>
      <c r="G282" s="127" t="s">
        <v>543</v>
      </c>
      <c r="H282" s="127">
        <v>506</v>
      </c>
      <c r="I282" s="102" t="s">
        <v>546</v>
      </c>
      <c r="J282" s="167"/>
      <c r="K282" s="167"/>
      <c r="L282" s="167"/>
      <c r="M282" s="170"/>
    </row>
    <row r="283" spans="1:13" ht="27">
      <c r="A283" s="174" t="s">
        <v>2040</v>
      </c>
      <c r="B283" s="174"/>
      <c r="C283" s="174"/>
      <c r="D283" s="174"/>
      <c r="E283" s="126" t="s">
        <v>83</v>
      </c>
      <c r="F283" s="127" t="s">
        <v>529</v>
      </c>
      <c r="G283" s="127" t="s">
        <v>547</v>
      </c>
      <c r="H283" s="127">
        <v>161</v>
      </c>
      <c r="I283" s="102" t="s">
        <v>548</v>
      </c>
      <c r="J283" s="168">
        <v>17.375</v>
      </c>
      <c r="K283" s="168"/>
      <c r="L283" s="168"/>
      <c r="M283" s="171"/>
    </row>
    <row r="284" spans="1:13" ht="27">
      <c r="A284" s="172" t="s">
        <v>2040</v>
      </c>
      <c r="B284" s="172" t="s">
        <v>578</v>
      </c>
      <c r="C284" s="172">
        <v>4</v>
      </c>
      <c r="D284" s="172">
        <v>2</v>
      </c>
      <c r="E284" s="20" t="s">
        <v>83</v>
      </c>
      <c r="F284" s="20" t="s">
        <v>529</v>
      </c>
      <c r="G284" s="20" t="s">
        <v>532</v>
      </c>
      <c r="H284" s="20">
        <v>459</v>
      </c>
      <c r="I284" s="102" t="s">
        <v>557</v>
      </c>
      <c r="J284" s="166">
        <v>22.399305555555557</v>
      </c>
      <c r="K284" s="166">
        <v>21.666666666666664</v>
      </c>
      <c r="L284" s="166">
        <v>0.73263888888889284</v>
      </c>
      <c r="M284" s="169">
        <v>0</v>
      </c>
    </row>
    <row r="285" spans="1:13" ht="27">
      <c r="A285" s="173" t="s">
        <v>2041</v>
      </c>
      <c r="B285" s="173"/>
      <c r="C285" s="173"/>
      <c r="D285" s="173"/>
      <c r="E285" s="127" t="s">
        <v>83</v>
      </c>
      <c r="F285" s="127" t="s">
        <v>529</v>
      </c>
      <c r="G285" s="127" t="s">
        <v>532</v>
      </c>
      <c r="H285" s="127">
        <v>455</v>
      </c>
      <c r="I285" s="102" t="s">
        <v>534</v>
      </c>
      <c r="J285" s="167"/>
      <c r="K285" s="167"/>
      <c r="L285" s="167"/>
      <c r="M285" s="170"/>
    </row>
    <row r="286" spans="1:13" ht="27">
      <c r="A286" s="173" t="s">
        <v>2041</v>
      </c>
      <c r="B286" s="173"/>
      <c r="C286" s="173"/>
      <c r="D286" s="173"/>
      <c r="E286" s="127" t="s">
        <v>32</v>
      </c>
      <c r="F286" s="127" t="s">
        <v>537</v>
      </c>
      <c r="G286" s="127" t="s">
        <v>538</v>
      </c>
      <c r="H286" s="127">
        <v>603</v>
      </c>
      <c r="I286" s="102" t="s">
        <v>39</v>
      </c>
      <c r="J286" s="167"/>
      <c r="K286" s="167"/>
      <c r="L286" s="167"/>
      <c r="M286" s="170"/>
    </row>
    <row r="287" spans="1:13" ht="54">
      <c r="A287" s="173" t="s">
        <v>2041</v>
      </c>
      <c r="B287" s="173"/>
      <c r="C287" s="173"/>
      <c r="D287" s="173"/>
      <c r="E287" s="127" t="s">
        <v>32</v>
      </c>
      <c r="F287" s="127" t="s">
        <v>537</v>
      </c>
      <c r="G287" s="127" t="s">
        <v>538</v>
      </c>
      <c r="H287" s="127">
        <v>601</v>
      </c>
      <c r="I287" s="102" t="s">
        <v>558</v>
      </c>
      <c r="J287" s="167"/>
      <c r="K287" s="167"/>
      <c r="L287" s="167"/>
      <c r="M287" s="170"/>
    </row>
    <row r="288" spans="1:13" ht="13.5">
      <c r="A288" s="173" t="s">
        <v>2041</v>
      </c>
      <c r="B288" s="173"/>
      <c r="C288" s="173"/>
      <c r="D288" s="173"/>
      <c r="E288" s="126" t="s">
        <v>83</v>
      </c>
      <c r="F288" s="127" t="s">
        <v>529</v>
      </c>
      <c r="G288" s="127" t="s">
        <v>530</v>
      </c>
      <c r="H288" s="127">
        <v>362</v>
      </c>
      <c r="I288" s="102" t="s">
        <v>531</v>
      </c>
      <c r="J288" s="167"/>
      <c r="K288" s="167"/>
      <c r="L288" s="167"/>
      <c r="M288" s="170"/>
    </row>
    <row r="289" spans="1:13" ht="13.5">
      <c r="A289" s="173" t="s">
        <v>2041</v>
      </c>
      <c r="B289" s="173"/>
      <c r="C289" s="173"/>
      <c r="D289" s="173"/>
      <c r="E289" s="126" t="s">
        <v>83</v>
      </c>
      <c r="F289" s="127" t="s">
        <v>529</v>
      </c>
      <c r="G289" s="127" t="s">
        <v>530</v>
      </c>
      <c r="H289" s="127">
        <v>361</v>
      </c>
      <c r="I289" s="102" t="s">
        <v>535</v>
      </c>
      <c r="J289" s="167"/>
      <c r="K289" s="167"/>
      <c r="L289" s="167"/>
      <c r="M289" s="170"/>
    </row>
    <row r="290" spans="1:13" ht="27">
      <c r="A290" s="173" t="s">
        <v>2041</v>
      </c>
      <c r="B290" s="173"/>
      <c r="C290" s="173"/>
      <c r="D290" s="173"/>
      <c r="E290" s="127" t="s">
        <v>32</v>
      </c>
      <c r="F290" s="127" t="s">
        <v>537</v>
      </c>
      <c r="G290" s="127" t="s">
        <v>538</v>
      </c>
      <c r="H290" s="127">
        <v>609</v>
      </c>
      <c r="I290" s="102" t="s">
        <v>539</v>
      </c>
      <c r="J290" s="167"/>
      <c r="K290" s="167"/>
      <c r="L290" s="167"/>
      <c r="M290" s="170"/>
    </row>
    <row r="291" spans="1:13" ht="27">
      <c r="A291" s="173" t="s">
        <v>2041</v>
      </c>
      <c r="B291" s="173"/>
      <c r="C291" s="173"/>
      <c r="D291" s="173"/>
      <c r="E291" s="127" t="s">
        <v>32</v>
      </c>
      <c r="F291" s="127" t="s">
        <v>540</v>
      </c>
      <c r="G291" s="127" t="s">
        <v>541</v>
      </c>
      <c r="H291" s="127">
        <v>1018</v>
      </c>
      <c r="I291" s="102" t="s">
        <v>542</v>
      </c>
      <c r="J291" s="167"/>
      <c r="K291" s="167"/>
      <c r="L291" s="167"/>
      <c r="M291" s="170"/>
    </row>
    <row r="292" spans="1:13" ht="40.5">
      <c r="A292" s="173" t="s">
        <v>2041</v>
      </c>
      <c r="B292" s="173"/>
      <c r="C292" s="173"/>
      <c r="D292" s="173"/>
      <c r="E292" s="127" t="s">
        <v>32</v>
      </c>
      <c r="F292" s="127" t="s">
        <v>537</v>
      </c>
      <c r="G292" s="127" t="s">
        <v>543</v>
      </c>
      <c r="H292" s="127" t="s">
        <v>544</v>
      </c>
      <c r="I292" s="102" t="s">
        <v>545</v>
      </c>
      <c r="J292" s="167"/>
      <c r="K292" s="167"/>
      <c r="L292" s="167"/>
      <c r="M292" s="170"/>
    </row>
    <row r="293" spans="1:13" ht="27">
      <c r="A293" s="173" t="s">
        <v>2041</v>
      </c>
      <c r="B293" s="173"/>
      <c r="C293" s="173"/>
      <c r="D293" s="173"/>
      <c r="E293" s="127" t="s">
        <v>32</v>
      </c>
      <c r="F293" s="127" t="s">
        <v>537</v>
      </c>
      <c r="G293" s="127" t="s">
        <v>543</v>
      </c>
      <c r="H293" s="127">
        <v>506</v>
      </c>
      <c r="I293" s="102" t="s">
        <v>546</v>
      </c>
      <c r="J293" s="167"/>
      <c r="K293" s="167"/>
      <c r="L293" s="167"/>
      <c r="M293" s="170"/>
    </row>
    <row r="294" spans="1:13" ht="27">
      <c r="A294" s="174" t="s">
        <v>2041</v>
      </c>
      <c r="B294" s="174"/>
      <c r="C294" s="174"/>
      <c r="D294" s="174"/>
      <c r="E294" s="126" t="s">
        <v>83</v>
      </c>
      <c r="F294" s="127" t="s">
        <v>529</v>
      </c>
      <c r="G294" s="127" t="s">
        <v>547</v>
      </c>
      <c r="H294" s="127">
        <v>161</v>
      </c>
      <c r="I294" s="102" t="s">
        <v>548</v>
      </c>
      <c r="J294" s="168" t="e">
        <v>#REF!</v>
      </c>
      <c r="K294" s="168"/>
      <c r="L294" s="168"/>
      <c r="M294" s="171"/>
    </row>
    <row r="295" spans="1:13" ht="27">
      <c r="A295" s="172" t="s">
        <v>2041</v>
      </c>
      <c r="B295" s="172" t="s">
        <v>579</v>
      </c>
      <c r="C295" s="172">
        <v>4</v>
      </c>
      <c r="D295" s="172">
        <v>3</v>
      </c>
      <c r="E295" s="20" t="s">
        <v>83</v>
      </c>
      <c r="F295" s="20" t="s">
        <v>529</v>
      </c>
      <c r="G295" s="20" t="s">
        <v>532</v>
      </c>
      <c r="H295" s="20">
        <v>456</v>
      </c>
      <c r="I295" s="102" t="s">
        <v>560</v>
      </c>
      <c r="J295" s="166">
        <v>21.834646464646465</v>
      </c>
      <c r="K295" s="166">
        <v>22.333333333333332</v>
      </c>
      <c r="L295" s="166">
        <v>-0.49868686868686751</v>
      </c>
      <c r="M295" s="169">
        <v>0</v>
      </c>
    </row>
    <row r="296" spans="1:13" ht="27">
      <c r="A296" s="173" t="s">
        <v>2036</v>
      </c>
      <c r="B296" s="173"/>
      <c r="C296" s="173"/>
      <c r="D296" s="173"/>
      <c r="E296" s="127" t="s">
        <v>83</v>
      </c>
      <c r="F296" s="127" t="s">
        <v>529</v>
      </c>
      <c r="G296" s="127" t="s">
        <v>532</v>
      </c>
      <c r="H296" s="127">
        <v>455</v>
      </c>
      <c r="I296" s="102" t="s">
        <v>534</v>
      </c>
      <c r="J296" s="167"/>
      <c r="K296" s="167"/>
      <c r="L296" s="167"/>
      <c r="M296" s="170"/>
    </row>
    <row r="297" spans="1:13" ht="13.5">
      <c r="A297" s="173" t="s">
        <v>2036</v>
      </c>
      <c r="B297" s="173"/>
      <c r="C297" s="173"/>
      <c r="D297" s="173"/>
      <c r="E297" s="126" t="s">
        <v>83</v>
      </c>
      <c r="F297" s="127" t="s">
        <v>529</v>
      </c>
      <c r="G297" s="102" t="s">
        <v>530</v>
      </c>
      <c r="H297" s="127">
        <v>352</v>
      </c>
      <c r="I297" s="18" t="s">
        <v>145</v>
      </c>
      <c r="J297" s="167"/>
      <c r="K297" s="167"/>
      <c r="L297" s="167"/>
      <c r="M297" s="170"/>
    </row>
    <row r="298" spans="1:13" ht="13.5">
      <c r="A298" s="173" t="s">
        <v>2036</v>
      </c>
      <c r="B298" s="173"/>
      <c r="C298" s="173"/>
      <c r="D298" s="173"/>
      <c r="E298" s="127" t="s">
        <v>83</v>
      </c>
      <c r="F298" s="127" t="s">
        <v>529</v>
      </c>
      <c r="G298" s="127" t="s">
        <v>532</v>
      </c>
      <c r="H298" s="127">
        <v>454</v>
      </c>
      <c r="I298" s="102" t="s">
        <v>561</v>
      </c>
      <c r="J298" s="167"/>
      <c r="K298" s="167"/>
      <c r="L298" s="167"/>
      <c r="M298" s="170"/>
    </row>
    <row r="299" spans="1:13" ht="13.5">
      <c r="A299" s="173" t="s">
        <v>2036</v>
      </c>
      <c r="B299" s="173"/>
      <c r="C299" s="173"/>
      <c r="D299" s="173"/>
      <c r="E299" s="126" t="s">
        <v>83</v>
      </c>
      <c r="F299" s="127" t="s">
        <v>529</v>
      </c>
      <c r="G299" s="127" t="s">
        <v>530</v>
      </c>
      <c r="H299" s="127">
        <v>362</v>
      </c>
      <c r="I299" s="102" t="s">
        <v>531</v>
      </c>
      <c r="J299" s="167"/>
      <c r="K299" s="167"/>
      <c r="L299" s="167"/>
      <c r="M299" s="170"/>
    </row>
    <row r="300" spans="1:13" ht="13.5">
      <c r="A300" s="173" t="s">
        <v>2036</v>
      </c>
      <c r="B300" s="173"/>
      <c r="C300" s="173"/>
      <c r="D300" s="173"/>
      <c r="E300" s="126" t="s">
        <v>83</v>
      </c>
      <c r="F300" s="127" t="s">
        <v>529</v>
      </c>
      <c r="G300" s="127" t="s">
        <v>530</v>
      </c>
      <c r="H300" s="127">
        <v>361</v>
      </c>
      <c r="I300" s="102" t="s">
        <v>535</v>
      </c>
      <c r="J300" s="167"/>
      <c r="K300" s="167"/>
      <c r="L300" s="167"/>
      <c r="M300" s="170"/>
    </row>
    <row r="301" spans="1:13" ht="27">
      <c r="A301" s="173" t="s">
        <v>2036</v>
      </c>
      <c r="B301" s="173"/>
      <c r="C301" s="173"/>
      <c r="D301" s="173"/>
      <c r="E301" s="127" t="s">
        <v>32</v>
      </c>
      <c r="F301" s="127" t="s">
        <v>537</v>
      </c>
      <c r="G301" s="127" t="s">
        <v>538</v>
      </c>
      <c r="H301" s="127">
        <v>609</v>
      </c>
      <c r="I301" s="102" t="s">
        <v>539</v>
      </c>
      <c r="J301" s="167"/>
      <c r="K301" s="167"/>
      <c r="L301" s="167"/>
      <c r="M301" s="170"/>
    </row>
    <row r="302" spans="1:13" ht="27">
      <c r="A302" s="173" t="s">
        <v>2036</v>
      </c>
      <c r="B302" s="173"/>
      <c r="C302" s="173"/>
      <c r="D302" s="173"/>
      <c r="E302" s="127" t="s">
        <v>32</v>
      </c>
      <c r="F302" s="127" t="s">
        <v>540</v>
      </c>
      <c r="G302" s="127" t="s">
        <v>541</v>
      </c>
      <c r="H302" s="127">
        <v>1018</v>
      </c>
      <c r="I302" s="102" t="s">
        <v>542</v>
      </c>
      <c r="J302" s="167"/>
      <c r="K302" s="167"/>
      <c r="L302" s="167"/>
      <c r="M302" s="170"/>
    </row>
    <row r="303" spans="1:13" ht="40.5">
      <c r="A303" s="173" t="s">
        <v>2036</v>
      </c>
      <c r="B303" s="173"/>
      <c r="C303" s="173"/>
      <c r="D303" s="173"/>
      <c r="E303" s="127" t="s">
        <v>32</v>
      </c>
      <c r="F303" s="127" t="s">
        <v>537</v>
      </c>
      <c r="G303" s="127" t="s">
        <v>543</v>
      </c>
      <c r="H303" s="127" t="s">
        <v>544</v>
      </c>
      <c r="I303" s="102" t="s">
        <v>545</v>
      </c>
      <c r="J303" s="167"/>
      <c r="K303" s="167"/>
      <c r="L303" s="167"/>
      <c r="M303" s="170"/>
    </row>
    <row r="304" spans="1:13" ht="27">
      <c r="A304" s="173" t="s">
        <v>2036</v>
      </c>
      <c r="B304" s="173"/>
      <c r="C304" s="173"/>
      <c r="D304" s="173"/>
      <c r="E304" s="127" t="s">
        <v>32</v>
      </c>
      <c r="F304" s="127" t="s">
        <v>537</v>
      </c>
      <c r="G304" s="127" t="s">
        <v>543</v>
      </c>
      <c r="H304" s="127">
        <v>506</v>
      </c>
      <c r="I304" s="102" t="s">
        <v>546</v>
      </c>
      <c r="J304" s="167"/>
      <c r="K304" s="167"/>
      <c r="L304" s="167"/>
      <c r="M304" s="170"/>
    </row>
    <row r="305" spans="1:13" ht="27">
      <c r="A305" s="174" t="s">
        <v>2036</v>
      </c>
      <c r="B305" s="174"/>
      <c r="C305" s="174"/>
      <c r="D305" s="174"/>
      <c r="E305" s="126" t="s">
        <v>83</v>
      </c>
      <c r="F305" s="127" t="s">
        <v>529</v>
      </c>
      <c r="G305" s="127" t="s">
        <v>547</v>
      </c>
      <c r="H305" s="127">
        <v>161</v>
      </c>
      <c r="I305" s="102" t="s">
        <v>548</v>
      </c>
      <c r="J305" s="168" t="e">
        <v>#REF!</v>
      </c>
      <c r="K305" s="168"/>
      <c r="L305" s="168"/>
      <c r="M305" s="171"/>
    </row>
    <row r="306" spans="1:13" ht="40.5">
      <c r="A306" s="172" t="s">
        <v>2036</v>
      </c>
      <c r="B306" s="172" t="s">
        <v>500</v>
      </c>
      <c r="C306" s="172">
        <v>13</v>
      </c>
      <c r="D306" s="172">
        <v>0</v>
      </c>
      <c r="E306" s="20" t="s">
        <v>83</v>
      </c>
      <c r="F306" s="20" t="s">
        <v>529</v>
      </c>
      <c r="G306" s="20" t="s">
        <v>532</v>
      </c>
      <c r="H306" s="20">
        <v>458</v>
      </c>
      <c r="I306" s="102" t="s">
        <v>551</v>
      </c>
      <c r="J306" s="166">
        <v>26.454209401709406</v>
      </c>
      <c r="K306" s="166">
        <v>32.333333333333329</v>
      </c>
      <c r="L306" s="166">
        <v>-5.8791239316239228</v>
      </c>
      <c r="M306" s="169">
        <v>0</v>
      </c>
    </row>
    <row r="307" spans="1:13" ht="27">
      <c r="A307" s="173" t="s">
        <v>2036</v>
      </c>
      <c r="B307" s="173"/>
      <c r="C307" s="173"/>
      <c r="D307" s="173"/>
      <c r="E307" s="127" t="s">
        <v>83</v>
      </c>
      <c r="F307" s="127" t="s">
        <v>529</v>
      </c>
      <c r="G307" s="127" t="s">
        <v>532</v>
      </c>
      <c r="H307" s="127">
        <v>455</v>
      </c>
      <c r="I307" s="102" t="s">
        <v>534</v>
      </c>
      <c r="J307" s="167"/>
      <c r="K307" s="167"/>
      <c r="L307" s="167"/>
      <c r="M307" s="170"/>
    </row>
    <row r="308" spans="1:13" ht="27">
      <c r="A308" s="173" t="s">
        <v>2036</v>
      </c>
      <c r="B308" s="173"/>
      <c r="C308" s="173"/>
      <c r="D308" s="173"/>
      <c r="E308" s="126" t="s">
        <v>32</v>
      </c>
      <c r="F308" s="127" t="s">
        <v>537</v>
      </c>
      <c r="G308" s="127" t="s">
        <v>538</v>
      </c>
      <c r="H308" s="127">
        <v>608</v>
      </c>
      <c r="I308" s="102" t="s">
        <v>572</v>
      </c>
      <c r="J308" s="167"/>
      <c r="K308" s="167"/>
      <c r="L308" s="167"/>
      <c r="M308" s="170"/>
    </row>
    <row r="309" spans="1:13" ht="27">
      <c r="A309" s="173" t="s">
        <v>2036</v>
      </c>
      <c r="B309" s="173"/>
      <c r="C309" s="173"/>
      <c r="D309" s="173"/>
      <c r="E309" s="127" t="s">
        <v>83</v>
      </c>
      <c r="F309" s="127" t="s">
        <v>529</v>
      </c>
      <c r="G309" s="127" t="s">
        <v>532</v>
      </c>
      <c r="H309" s="127">
        <v>450</v>
      </c>
      <c r="I309" s="102" t="s">
        <v>553</v>
      </c>
      <c r="J309" s="167"/>
      <c r="K309" s="167"/>
      <c r="L309" s="167"/>
      <c r="M309" s="170"/>
    </row>
    <row r="310" spans="1:13" ht="13.5">
      <c r="A310" s="173" t="s">
        <v>2036</v>
      </c>
      <c r="B310" s="173"/>
      <c r="C310" s="173"/>
      <c r="D310" s="173"/>
      <c r="E310" s="126" t="s">
        <v>83</v>
      </c>
      <c r="F310" s="127" t="s">
        <v>529</v>
      </c>
      <c r="G310" s="127" t="s">
        <v>530</v>
      </c>
      <c r="H310" s="127">
        <v>362</v>
      </c>
      <c r="I310" s="102" t="s">
        <v>531</v>
      </c>
      <c r="J310" s="167"/>
      <c r="K310" s="167"/>
      <c r="L310" s="167"/>
      <c r="M310" s="170"/>
    </row>
    <row r="311" spans="1:13" ht="13.5">
      <c r="A311" s="173" t="s">
        <v>2036</v>
      </c>
      <c r="B311" s="173"/>
      <c r="C311" s="173"/>
      <c r="D311" s="173"/>
      <c r="E311" s="126" t="s">
        <v>83</v>
      </c>
      <c r="F311" s="127" t="s">
        <v>529</v>
      </c>
      <c r="G311" s="127" t="s">
        <v>530</v>
      </c>
      <c r="H311" s="127">
        <v>361</v>
      </c>
      <c r="I311" s="102" t="s">
        <v>535</v>
      </c>
      <c r="J311" s="167"/>
      <c r="K311" s="167"/>
      <c r="L311" s="167"/>
      <c r="M311" s="170"/>
    </row>
    <row r="312" spans="1:13" ht="27">
      <c r="A312" s="173" t="s">
        <v>2036</v>
      </c>
      <c r="B312" s="173"/>
      <c r="C312" s="173"/>
      <c r="D312" s="173"/>
      <c r="E312" s="127" t="s">
        <v>32</v>
      </c>
      <c r="F312" s="127" t="s">
        <v>537</v>
      </c>
      <c r="G312" s="127" t="s">
        <v>538</v>
      </c>
      <c r="H312" s="127">
        <v>609</v>
      </c>
      <c r="I312" s="102" t="s">
        <v>539</v>
      </c>
      <c r="J312" s="167"/>
      <c r="K312" s="167"/>
      <c r="L312" s="167"/>
      <c r="M312" s="170"/>
    </row>
    <row r="313" spans="1:13" ht="27">
      <c r="A313" s="173" t="s">
        <v>2036</v>
      </c>
      <c r="B313" s="173"/>
      <c r="C313" s="173"/>
      <c r="D313" s="173"/>
      <c r="E313" s="127" t="s">
        <v>32</v>
      </c>
      <c r="F313" s="127" t="s">
        <v>540</v>
      </c>
      <c r="G313" s="127" t="s">
        <v>541</v>
      </c>
      <c r="H313" s="127">
        <v>1018</v>
      </c>
      <c r="I313" s="102" t="s">
        <v>542</v>
      </c>
      <c r="J313" s="167"/>
      <c r="K313" s="167"/>
      <c r="L313" s="167"/>
      <c r="M313" s="170"/>
    </row>
    <row r="314" spans="1:13" ht="40.5">
      <c r="A314" s="173" t="s">
        <v>2036</v>
      </c>
      <c r="B314" s="173"/>
      <c r="C314" s="173"/>
      <c r="D314" s="173"/>
      <c r="E314" s="127" t="s">
        <v>32</v>
      </c>
      <c r="F314" s="127" t="s">
        <v>537</v>
      </c>
      <c r="G314" s="127" t="s">
        <v>543</v>
      </c>
      <c r="H314" s="127" t="s">
        <v>544</v>
      </c>
      <c r="I314" s="102" t="s">
        <v>545</v>
      </c>
      <c r="J314" s="167"/>
      <c r="K314" s="167"/>
      <c r="L314" s="167"/>
      <c r="M314" s="170"/>
    </row>
    <row r="315" spans="1:13" ht="27">
      <c r="A315" s="173" t="s">
        <v>2036</v>
      </c>
      <c r="B315" s="173"/>
      <c r="C315" s="173"/>
      <c r="D315" s="173"/>
      <c r="E315" s="127" t="s">
        <v>32</v>
      </c>
      <c r="F315" s="127" t="s">
        <v>537</v>
      </c>
      <c r="G315" s="127" t="s">
        <v>543</v>
      </c>
      <c r="H315" s="127">
        <v>506</v>
      </c>
      <c r="I315" s="102" t="s">
        <v>546</v>
      </c>
      <c r="J315" s="167"/>
      <c r="K315" s="167"/>
      <c r="L315" s="167"/>
      <c r="M315" s="170"/>
    </row>
    <row r="316" spans="1:13" ht="27">
      <c r="A316" s="174" t="s">
        <v>2036</v>
      </c>
      <c r="B316" s="174"/>
      <c r="C316" s="174"/>
      <c r="D316" s="174"/>
      <c r="E316" s="126" t="s">
        <v>83</v>
      </c>
      <c r="F316" s="127" t="s">
        <v>529</v>
      </c>
      <c r="G316" s="127" t="s">
        <v>547</v>
      </c>
      <c r="H316" s="127">
        <v>161</v>
      </c>
      <c r="I316" s="102" t="s">
        <v>548</v>
      </c>
      <c r="J316" s="168" t="e">
        <v>#REF!</v>
      </c>
      <c r="K316" s="168"/>
      <c r="L316" s="168"/>
      <c r="M316" s="171"/>
    </row>
    <row r="317" spans="1:13" ht="27">
      <c r="A317" s="172" t="s">
        <v>2036</v>
      </c>
      <c r="B317" s="172" t="s">
        <v>580</v>
      </c>
      <c r="C317" s="172">
        <v>18</v>
      </c>
      <c r="D317" s="172">
        <v>2</v>
      </c>
      <c r="E317" s="20" t="s">
        <v>32</v>
      </c>
      <c r="F317" s="20" t="s">
        <v>537</v>
      </c>
      <c r="G317" s="20" t="s">
        <v>543</v>
      </c>
      <c r="H317" s="20">
        <v>508</v>
      </c>
      <c r="I317" s="102" t="s">
        <v>566</v>
      </c>
      <c r="J317" s="166">
        <v>43.740555555555545</v>
      </c>
      <c r="K317" s="166">
        <v>40.333333333333336</v>
      </c>
      <c r="L317" s="166">
        <v>3.4072222222222095</v>
      </c>
      <c r="M317" s="169">
        <v>0</v>
      </c>
    </row>
    <row r="318" spans="1:13" ht="27">
      <c r="A318" s="173" t="s">
        <v>2042</v>
      </c>
      <c r="B318" s="173"/>
      <c r="C318" s="173"/>
      <c r="D318" s="173"/>
      <c r="E318" s="126" t="s">
        <v>32</v>
      </c>
      <c r="F318" s="127" t="s">
        <v>537</v>
      </c>
      <c r="G318" s="127" t="s">
        <v>538</v>
      </c>
      <c r="H318" s="127">
        <v>607</v>
      </c>
      <c r="I318" s="103" t="s">
        <v>2043</v>
      </c>
      <c r="J318" s="167"/>
      <c r="K318" s="167"/>
      <c r="L318" s="167"/>
      <c r="M318" s="170"/>
    </row>
    <row r="319" spans="1:13" ht="27">
      <c r="A319" s="173" t="s">
        <v>2042</v>
      </c>
      <c r="B319" s="173"/>
      <c r="C319" s="173"/>
      <c r="D319" s="173"/>
      <c r="E319" s="127" t="s">
        <v>32</v>
      </c>
      <c r="F319" s="127" t="s">
        <v>537</v>
      </c>
      <c r="G319" s="127" t="s">
        <v>543</v>
      </c>
      <c r="H319" s="127" t="s">
        <v>567</v>
      </c>
      <c r="I319" s="102" t="s">
        <v>568</v>
      </c>
      <c r="J319" s="167"/>
      <c r="K319" s="167"/>
      <c r="L319" s="167"/>
      <c r="M319" s="170"/>
    </row>
    <row r="320" spans="1:13" ht="13.5">
      <c r="A320" s="173" t="s">
        <v>2042</v>
      </c>
      <c r="B320" s="173"/>
      <c r="C320" s="173"/>
      <c r="D320" s="173"/>
      <c r="E320" s="126" t="s">
        <v>83</v>
      </c>
      <c r="F320" s="127" t="s">
        <v>529</v>
      </c>
      <c r="G320" s="127" t="s">
        <v>530</v>
      </c>
      <c r="H320" s="127">
        <v>362</v>
      </c>
      <c r="I320" s="102" t="s">
        <v>531</v>
      </c>
      <c r="J320" s="167"/>
      <c r="K320" s="167"/>
      <c r="L320" s="167"/>
      <c r="M320" s="170"/>
    </row>
    <row r="321" spans="1:13" ht="13.5">
      <c r="A321" s="173" t="s">
        <v>2042</v>
      </c>
      <c r="B321" s="173"/>
      <c r="C321" s="173"/>
      <c r="D321" s="173"/>
      <c r="E321" s="126" t="s">
        <v>83</v>
      </c>
      <c r="F321" s="127" t="s">
        <v>529</v>
      </c>
      <c r="G321" s="127" t="s">
        <v>530</v>
      </c>
      <c r="H321" s="127">
        <v>361</v>
      </c>
      <c r="I321" s="102" t="s">
        <v>535</v>
      </c>
      <c r="J321" s="167"/>
      <c r="K321" s="167"/>
      <c r="L321" s="167"/>
      <c r="M321" s="170"/>
    </row>
    <row r="322" spans="1:13" ht="27">
      <c r="A322" s="173" t="s">
        <v>2042</v>
      </c>
      <c r="B322" s="173"/>
      <c r="C322" s="173"/>
      <c r="D322" s="173"/>
      <c r="E322" s="127" t="s">
        <v>32</v>
      </c>
      <c r="F322" s="127" t="s">
        <v>537</v>
      </c>
      <c r="G322" s="127" t="s">
        <v>538</v>
      </c>
      <c r="H322" s="127">
        <v>609</v>
      </c>
      <c r="I322" s="102" t="s">
        <v>539</v>
      </c>
      <c r="J322" s="167"/>
      <c r="K322" s="167"/>
      <c r="L322" s="167"/>
      <c r="M322" s="170"/>
    </row>
    <row r="323" spans="1:13" ht="27">
      <c r="A323" s="173" t="s">
        <v>2042</v>
      </c>
      <c r="B323" s="173"/>
      <c r="C323" s="173"/>
      <c r="D323" s="173"/>
      <c r="E323" s="127" t="s">
        <v>32</v>
      </c>
      <c r="F323" s="127" t="s">
        <v>540</v>
      </c>
      <c r="G323" s="127" t="s">
        <v>541</v>
      </c>
      <c r="H323" s="127">
        <v>1018</v>
      </c>
      <c r="I323" s="102" t="s">
        <v>542</v>
      </c>
      <c r="J323" s="167"/>
      <c r="K323" s="167"/>
      <c r="L323" s="167"/>
      <c r="M323" s="170"/>
    </row>
    <row r="324" spans="1:13" ht="40.5">
      <c r="A324" s="173" t="s">
        <v>2042</v>
      </c>
      <c r="B324" s="173"/>
      <c r="C324" s="173"/>
      <c r="D324" s="173"/>
      <c r="E324" s="127" t="s">
        <v>32</v>
      </c>
      <c r="F324" s="127" t="s">
        <v>537</v>
      </c>
      <c r="G324" s="127" t="s">
        <v>543</v>
      </c>
      <c r="H324" s="127" t="s">
        <v>544</v>
      </c>
      <c r="I324" s="102" t="s">
        <v>545</v>
      </c>
      <c r="J324" s="167"/>
      <c r="K324" s="167"/>
      <c r="L324" s="167"/>
      <c r="M324" s="170"/>
    </row>
    <row r="325" spans="1:13" ht="27">
      <c r="A325" s="173" t="s">
        <v>2042</v>
      </c>
      <c r="B325" s="173"/>
      <c r="C325" s="173"/>
      <c r="D325" s="173"/>
      <c r="E325" s="127" t="s">
        <v>32</v>
      </c>
      <c r="F325" s="127" t="s">
        <v>537</v>
      </c>
      <c r="G325" s="127" t="s">
        <v>543</v>
      </c>
      <c r="H325" s="127">
        <v>506</v>
      </c>
      <c r="I325" s="102" t="s">
        <v>546</v>
      </c>
      <c r="J325" s="167"/>
      <c r="K325" s="167"/>
      <c r="L325" s="167"/>
      <c r="M325" s="170"/>
    </row>
    <row r="326" spans="1:13" ht="27">
      <c r="A326" s="174" t="s">
        <v>2042</v>
      </c>
      <c r="B326" s="174"/>
      <c r="C326" s="174"/>
      <c r="D326" s="174"/>
      <c r="E326" s="126" t="s">
        <v>83</v>
      </c>
      <c r="F326" s="127" t="s">
        <v>529</v>
      </c>
      <c r="G326" s="127" t="s">
        <v>547</v>
      </c>
      <c r="H326" s="127">
        <v>161</v>
      </c>
      <c r="I326" s="102" t="s">
        <v>548</v>
      </c>
      <c r="J326" s="168">
        <v>44.243000000000002</v>
      </c>
      <c r="K326" s="168"/>
      <c r="L326" s="168"/>
      <c r="M326" s="171"/>
    </row>
    <row r="327" spans="1:13" ht="40.5">
      <c r="A327" s="172" t="s">
        <v>2042</v>
      </c>
      <c r="B327" s="172" t="s">
        <v>581</v>
      </c>
      <c r="C327" s="172">
        <v>12</v>
      </c>
      <c r="D327" s="172">
        <v>3</v>
      </c>
      <c r="E327" s="20" t="s">
        <v>83</v>
      </c>
      <c r="F327" s="20" t="s">
        <v>529</v>
      </c>
      <c r="G327" s="20" t="s">
        <v>532</v>
      </c>
      <c r="H327" s="20">
        <v>458</v>
      </c>
      <c r="I327" s="102" t="s">
        <v>551</v>
      </c>
      <c r="J327" s="166">
        <v>29.859209401709403</v>
      </c>
      <c r="K327" s="166">
        <v>33</v>
      </c>
      <c r="L327" s="166">
        <v>-3.1407905982905966</v>
      </c>
      <c r="M327" s="169">
        <v>0</v>
      </c>
    </row>
    <row r="328" spans="1:13" ht="13.5">
      <c r="A328" s="173" t="s">
        <v>2044</v>
      </c>
      <c r="B328" s="173"/>
      <c r="C328" s="173"/>
      <c r="D328" s="173"/>
      <c r="E328" s="127" t="s">
        <v>83</v>
      </c>
      <c r="F328" s="127" t="s">
        <v>529</v>
      </c>
      <c r="G328" s="127" t="s">
        <v>530</v>
      </c>
      <c r="H328" s="127">
        <v>359</v>
      </c>
      <c r="I328" s="102" t="s">
        <v>39</v>
      </c>
      <c r="J328" s="167"/>
      <c r="K328" s="167"/>
      <c r="L328" s="167"/>
      <c r="M328" s="170"/>
    </row>
    <row r="329" spans="1:13" ht="27">
      <c r="A329" s="173" t="s">
        <v>2044</v>
      </c>
      <c r="B329" s="173"/>
      <c r="C329" s="173"/>
      <c r="D329" s="173"/>
      <c r="E329" s="127" t="s">
        <v>83</v>
      </c>
      <c r="F329" s="127" t="s">
        <v>529</v>
      </c>
      <c r="G329" s="127" t="s">
        <v>532</v>
      </c>
      <c r="H329" s="127">
        <v>450</v>
      </c>
      <c r="I329" s="102" t="s">
        <v>553</v>
      </c>
      <c r="J329" s="167"/>
      <c r="K329" s="167"/>
      <c r="L329" s="167"/>
      <c r="M329" s="170"/>
    </row>
    <row r="330" spans="1:13" ht="13.5">
      <c r="A330" s="173" t="s">
        <v>2044</v>
      </c>
      <c r="B330" s="173"/>
      <c r="C330" s="173"/>
      <c r="D330" s="173"/>
      <c r="E330" s="126" t="s">
        <v>83</v>
      </c>
      <c r="F330" s="127" t="s">
        <v>529</v>
      </c>
      <c r="G330" s="127" t="s">
        <v>530</v>
      </c>
      <c r="H330" s="127">
        <v>362</v>
      </c>
      <c r="I330" s="102" t="s">
        <v>531</v>
      </c>
      <c r="J330" s="167"/>
      <c r="K330" s="167"/>
      <c r="L330" s="167"/>
      <c r="M330" s="170"/>
    </row>
    <row r="331" spans="1:13" ht="13.5">
      <c r="A331" s="173" t="s">
        <v>2044</v>
      </c>
      <c r="B331" s="173"/>
      <c r="C331" s="173"/>
      <c r="D331" s="173"/>
      <c r="E331" s="126" t="s">
        <v>83</v>
      </c>
      <c r="F331" s="127" t="s">
        <v>529</v>
      </c>
      <c r="G331" s="127" t="s">
        <v>530</v>
      </c>
      <c r="H331" s="127">
        <v>361</v>
      </c>
      <c r="I331" s="102" t="s">
        <v>535</v>
      </c>
      <c r="J331" s="167"/>
      <c r="K331" s="167"/>
      <c r="L331" s="167"/>
      <c r="M331" s="170"/>
    </row>
    <row r="332" spans="1:13" ht="27">
      <c r="A332" s="173" t="s">
        <v>2044</v>
      </c>
      <c r="B332" s="173"/>
      <c r="C332" s="173"/>
      <c r="D332" s="173"/>
      <c r="E332" s="127" t="s">
        <v>32</v>
      </c>
      <c r="F332" s="127" t="s">
        <v>537</v>
      </c>
      <c r="G332" s="127" t="s">
        <v>538</v>
      </c>
      <c r="H332" s="127">
        <v>609</v>
      </c>
      <c r="I332" s="102" t="s">
        <v>539</v>
      </c>
      <c r="J332" s="167"/>
      <c r="K332" s="167"/>
      <c r="L332" s="167"/>
      <c r="M332" s="170"/>
    </row>
    <row r="333" spans="1:13" ht="27">
      <c r="A333" s="173" t="s">
        <v>2044</v>
      </c>
      <c r="B333" s="173"/>
      <c r="C333" s="173"/>
      <c r="D333" s="173"/>
      <c r="E333" s="127" t="s">
        <v>32</v>
      </c>
      <c r="F333" s="127" t="s">
        <v>540</v>
      </c>
      <c r="G333" s="127" t="s">
        <v>541</v>
      </c>
      <c r="H333" s="127">
        <v>1018</v>
      </c>
      <c r="I333" s="102" t="s">
        <v>542</v>
      </c>
      <c r="J333" s="167"/>
      <c r="K333" s="167"/>
      <c r="L333" s="167"/>
      <c r="M333" s="170"/>
    </row>
    <row r="334" spans="1:13" ht="40.5">
      <c r="A334" s="173" t="s">
        <v>2044</v>
      </c>
      <c r="B334" s="173"/>
      <c r="C334" s="173"/>
      <c r="D334" s="173"/>
      <c r="E334" s="127" t="s">
        <v>32</v>
      </c>
      <c r="F334" s="127" t="s">
        <v>537</v>
      </c>
      <c r="G334" s="127" t="s">
        <v>543</v>
      </c>
      <c r="H334" s="127" t="s">
        <v>544</v>
      </c>
      <c r="I334" s="102" t="s">
        <v>545</v>
      </c>
      <c r="J334" s="167"/>
      <c r="K334" s="167"/>
      <c r="L334" s="167"/>
      <c r="M334" s="170"/>
    </row>
    <row r="335" spans="1:13" ht="27">
      <c r="A335" s="173" t="s">
        <v>2044</v>
      </c>
      <c r="B335" s="173"/>
      <c r="C335" s="173"/>
      <c r="D335" s="173"/>
      <c r="E335" s="127" t="s">
        <v>32</v>
      </c>
      <c r="F335" s="127" t="s">
        <v>537</v>
      </c>
      <c r="G335" s="127" t="s">
        <v>543</v>
      </c>
      <c r="H335" s="127">
        <v>506</v>
      </c>
      <c r="I335" s="102" t="s">
        <v>546</v>
      </c>
      <c r="J335" s="167"/>
      <c r="K335" s="167"/>
      <c r="L335" s="167"/>
      <c r="M335" s="170"/>
    </row>
    <row r="336" spans="1:13" ht="27">
      <c r="A336" s="173" t="s">
        <v>2044</v>
      </c>
      <c r="B336" s="173"/>
      <c r="C336" s="173"/>
      <c r="D336" s="173"/>
      <c r="E336" s="126" t="s">
        <v>83</v>
      </c>
      <c r="F336" s="127" t="s">
        <v>529</v>
      </c>
      <c r="G336" s="127" t="s">
        <v>547</v>
      </c>
      <c r="H336" s="127">
        <v>161</v>
      </c>
      <c r="I336" s="102" t="s">
        <v>548</v>
      </c>
      <c r="J336" s="167"/>
      <c r="K336" s="167"/>
      <c r="L336" s="167"/>
      <c r="M336" s="170"/>
    </row>
    <row r="337" spans="1:13" ht="27">
      <c r="A337" s="172" t="s">
        <v>2044</v>
      </c>
      <c r="B337" s="172" t="s">
        <v>582</v>
      </c>
      <c r="C337" s="172">
        <v>5</v>
      </c>
      <c r="D337" s="172">
        <v>0</v>
      </c>
      <c r="E337" s="20" t="s">
        <v>32</v>
      </c>
      <c r="F337" s="20" t="s">
        <v>537</v>
      </c>
      <c r="G337" s="20" t="s">
        <v>543</v>
      </c>
      <c r="H337" s="20">
        <v>508</v>
      </c>
      <c r="I337" s="102" t="s">
        <v>566</v>
      </c>
      <c r="J337" s="166">
        <v>21.420555555555556</v>
      </c>
      <c r="K337" s="166">
        <v>21.666666666666668</v>
      </c>
      <c r="L337" s="166">
        <v>-0.24611111111111228</v>
      </c>
      <c r="M337" s="169">
        <v>0</v>
      </c>
    </row>
    <row r="338" spans="1:13" ht="27">
      <c r="A338" s="173" t="s">
        <v>2045</v>
      </c>
      <c r="B338" s="173"/>
      <c r="C338" s="173"/>
      <c r="D338" s="173"/>
      <c r="E338" s="127" t="s">
        <v>32</v>
      </c>
      <c r="F338" s="127" t="s">
        <v>537</v>
      </c>
      <c r="G338" s="127" t="s">
        <v>543</v>
      </c>
      <c r="H338" s="127">
        <v>505</v>
      </c>
      <c r="I338" s="102" t="s">
        <v>39</v>
      </c>
      <c r="J338" s="167"/>
      <c r="K338" s="167"/>
      <c r="L338" s="167"/>
      <c r="M338" s="170"/>
    </row>
    <row r="339" spans="1:13" ht="27">
      <c r="A339" s="173" t="s">
        <v>2045</v>
      </c>
      <c r="B339" s="173"/>
      <c r="C339" s="173"/>
      <c r="D339" s="173"/>
      <c r="E339" s="127" t="s">
        <v>32</v>
      </c>
      <c r="F339" s="127" t="s">
        <v>537</v>
      </c>
      <c r="G339" s="127" t="s">
        <v>543</v>
      </c>
      <c r="H339" s="127" t="s">
        <v>567</v>
      </c>
      <c r="I339" s="102" t="s">
        <v>568</v>
      </c>
      <c r="J339" s="167"/>
      <c r="K339" s="167"/>
      <c r="L339" s="167"/>
      <c r="M339" s="170"/>
    </row>
    <row r="340" spans="1:13" ht="13.5">
      <c r="A340" s="173" t="s">
        <v>2045</v>
      </c>
      <c r="B340" s="173"/>
      <c r="C340" s="173"/>
      <c r="D340" s="173"/>
      <c r="E340" s="126" t="s">
        <v>83</v>
      </c>
      <c r="F340" s="127" t="s">
        <v>529</v>
      </c>
      <c r="G340" s="127" t="s">
        <v>530</v>
      </c>
      <c r="H340" s="127">
        <v>362</v>
      </c>
      <c r="I340" s="102" t="s">
        <v>531</v>
      </c>
      <c r="J340" s="167"/>
      <c r="K340" s="167"/>
      <c r="L340" s="167"/>
      <c r="M340" s="170"/>
    </row>
    <row r="341" spans="1:13" ht="13.5">
      <c r="A341" s="173" t="s">
        <v>2045</v>
      </c>
      <c r="B341" s="173"/>
      <c r="C341" s="173"/>
      <c r="D341" s="173"/>
      <c r="E341" s="126" t="s">
        <v>83</v>
      </c>
      <c r="F341" s="127" t="s">
        <v>529</v>
      </c>
      <c r="G341" s="127" t="s">
        <v>530</v>
      </c>
      <c r="H341" s="127">
        <v>361</v>
      </c>
      <c r="I341" s="102" t="s">
        <v>535</v>
      </c>
      <c r="J341" s="167"/>
      <c r="K341" s="167"/>
      <c r="L341" s="167"/>
      <c r="M341" s="170"/>
    </row>
    <row r="342" spans="1:13" ht="27">
      <c r="A342" s="173" t="s">
        <v>2045</v>
      </c>
      <c r="B342" s="173"/>
      <c r="C342" s="173"/>
      <c r="D342" s="173"/>
      <c r="E342" s="127" t="s">
        <v>32</v>
      </c>
      <c r="F342" s="127" t="s">
        <v>537</v>
      </c>
      <c r="G342" s="127" t="s">
        <v>538</v>
      </c>
      <c r="H342" s="127">
        <v>609</v>
      </c>
      <c r="I342" s="102" t="s">
        <v>539</v>
      </c>
      <c r="J342" s="167"/>
      <c r="K342" s="167"/>
      <c r="L342" s="167"/>
      <c r="M342" s="170"/>
    </row>
    <row r="343" spans="1:13" ht="27">
      <c r="A343" s="173" t="s">
        <v>2045</v>
      </c>
      <c r="B343" s="173"/>
      <c r="C343" s="173"/>
      <c r="D343" s="173"/>
      <c r="E343" s="127" t="s">
        <v>32</v>
      </c>
      <c r="F343" s="127" t="s">
        <v>540</v>
      </c>
      <c r="G343" s="127" t="s">
        <v>541</v>
      </c>
      <c r="H343" s="127">
        <v>1018</v>
      </c>
      <c r="I343" s="102" t="s">
        <v>542</v>
      </c>
      <c r="J343" s="167"/>
      <c r="K343" s="167"/>
      <c r="L343" s="167"/>
      <c r="M343" s="170"/>
    </row>
    <row r="344" spans="1:13" ht="40.5">
      <c r="A344" s="173" t="s">
        <v>2045</v>
      </c>
      <c r="B344" s="173"/>
      <c r="C344" s="173"/>
      <c r="D344" s="173"/>
      <c r="E344" s="127" t="s">
        <v>32</v>
      </c>
      <c r="F344" s="127" t="s">
        <v>537</v>
      </c>
      <c r="G344" s="127" t="s">
        <v>543</v>
      </c>
      <c r="H344" s="127" t="s">
        <v>544</v>
      </c>
      <c r="I344" s="102" t="s">
        <v>545</v>
      </c>
      <c r="J344" s="167"/>
      <c r="K344" s="167"/>
      <c r="L344" s="167"/>
      <c r="M344" s="170"/>
    </row>
    <row r="345" spans="1:13" ht="27">
      <c r="A345" s="173" t="s">
        <v>2045</v>
      </c>
      <c r="B345" s="173"/>
      <c r="C345" s="173"/>
      <c r="D345" s="173"/>
      <c r="E345" s="127" t="s">
        <v>32</v>
      </c>
      <c r="F345" s="127" t="s">
        <v>537</v>
      </c>
      <c r="G345" s="127" t="s">
        <v>543</v>
      </c>
      <c r="H345" s="127">
        <v>506</v>
      </c>
      <c r="I345" s="102" t="s">
        <v>546</v>
      </c>
      <c r="J345" s="167"/>
      <c r="K345" s="167"/>
      <c r="L345" s="167"/>
      <c r="M345" s="170"/>
    </row>
    <row r="346" spans="1:13" ht="27">
      <c r="A346" s="173" t="s">
        <v>2045</v>
      </c>
      <c r="B346" s="173"/>
      <c r="C346" s="173"/>
      <c r="D346" s="173"/>
      <c r="E346" s="126" t="s">
        <v>83</v>
      </c>
      <c r="F346" s="127" t="s">
        <v>529</v>
      </c>
      <c r="G346" s="127" t="s">
        <v>547</v>
      </c>
      <c r="H346" s="127">
        <v>161</v>
      </c>
      <c r="I346" s="102" t="s">
        <v>548</v>
      </c>
      <c r="J346" s="167"/>
      <c r="K346" s="167"/>
      <c r="L346" s="167"/>
      <c r="M346" s="170"/>
    </row>
    <row r="347" spans="1:13" ht="27">
      <c r="A347" s="172" t="s">
        <v>2045</v>
      </c>
      <c r="B347" s="172" t="s">
        <v>583</v>
      </c>
      <c r="C347" s="172">
        <v>1</v>
      </c>
      <c r="D347" s="172">
        <v>3</v>
      </c>
      <c r="E347" s="20" t="s">
        <v>32</v>
      </c>
      <c r="F347" s="20" t="s">
        <v>537</v>
      </c>
      <c r="G347" s="20" t="s">
        <v>543</v>
      </c>
      <c r="H347" s="20">
        <v>508</v>
      </c>
      <c r="I347" s="102" t="s">
        <v>566</v>
      </c>
      <c r="J347" s="166">
        <v>19.260555555555555</v>
      </c>
      <c r="K347" s="166">
        <v>18.333333333333332</v>
      </c>
      <c r="L347" s="166">
        <v>0.92722222222222328</v>
      </c>
      <c r="M347" s="169">
        <v>0</v>
      </c>
    </row>
    <row r="348" spans="1:13" ht="27">
      <c r="A348" s="173" t="s">
        <v>2046</v>
      </c>
      <c r="B348" s="173"/>
      <c r="C348" s="173"/>
      <c r="D348" s="173"/>
      <c r="E348" s="127" t="s">
        <v>32</v>
      </c>
      <c r="F348" s="127" t="s">
        <v>537</v>
      </c>
      <c r="G348" s="127" t="s">
        <v>538</v>
      </c>
      <c r="H348" s="127">
        <v>602</v>
      </c>
      <c r="I348" s="102" t="s">
        <v>555</v>
      </c>
      <c r="J348" s="167"/>
      <c r="K348" s="167"/>
      <c r="L348" s="167"/>
      <c r="M348" s="170"/>
    </row>
    <row r="349" spans="1:13" ht="27">
      <c r="A349" s="173" t="s">
        <v>2046</v>
      </c>
      <c r="B349" s="173"/>
      <c r="C349" s="173"/>
      <c r="D349" s="173"/>
      <c r="E349" s="127" t="s">
        <v>32</v>
      </c>
      <c r="F349" s="127" t="s">
        <v>537</v>
      </c>
      <c r="G349" s="127" t="s">
        <v>543</v>
      </c>
      <c r="H349" s="127" t="s">
        <v>567</v>
      </c>
      <c r="I349" s="102" t="s">
        <v>568</v>
      </c>
      <c r="J349" s="167"/>
      <c r="K349" s="167"/>
      <c r="L349" s="167"/>
      <c r="M349" s="170"/>
    </row>
    <row r="350" spans="1:13" ht="13.5">
      <c r="A350" s="173" t="s">
        <v>2046</v>
      </c>
      <c r="B350" s="173"/>
      <c r="C350" s="173"/>
      <c r="D350" s="173"/>
      <c r="E350" s="126" t="s">
        <v>83</v>
      </c>
      <c r="F350" s="127" t="s">
        <v>529</v>
      </c>
      <c r="G350" s="127" t="s">
        <v>530</v>
      </c>
      <c r="H350" s="127">
        <v>362</v>
      </c>
      <c r="I350" s="102" t="s">
        <v>531</v>
      </c>
      <c r="J350" s="167"/>
      <c r="K350" s="167"/>
      <c r="L350" s="167"/>
      <c r="M350" s="170"/>
    </row>
    <row r="351" spans="1:13" ht="13.5">
      <c r="A351" s="173" t="s">
        <v>2046</v>
      </c>
      <c r="B351" s="173"/>
      <c r="C351" s="173"/>
      <c r="D351" s="173"/>
      <c r="E351" s="126" t="s">
        <v>83</v>
      </c>
      <c r="F351" s="127" t="s">
        <v>529</v>
      </c>
      <c r="G351" s="127" t="s">
        <v>530</v>
      </c>
      <c r="H351" s="127">
        <v>361</v>
      </c>
      <c r="I351" s="102" t="s">
        <v>535</v>
      </c>
      <c r="J351" s="167"/>
      <c r="K351" s="167"/>
      <c r="L351" s="167"/>
      <c r="M351" s="170"/>
    </row>
    <row r="352" spans="1:13" ht="27">
      <c r="A352" s="173" t="s">
        <v>2046</v>
      </c>
      <c r="B352" s="173"/>
      <c r="C352" s="173"/>
      <c r="D352" s="173"/>
      <c r="E352" s="127" t="s">
        <v>32</v>
      </c>
      <c r="F352" s="127" t="s">
        <v>537</v>
      </c>
      <c r="G352" s="127" t="s">
        <v>538</v>
      </c>
      <c r="H352" s="127">
        <v>609</v>
      </c>
      <c r="I352" s="102" t="s">
        <v>539</v>
      </c>
      <c r="J352" s="167"/>
      <c r="K352" s="167"/>
      <c r="L352" s="167"/>
      <c r="M352" s="170"/>
    </row>
    <row r="353" spans="1:13" ht="27">
      <c r="A353" s="173" t="s">
        <v>2046</v>
      </c>
      <c r="B353" s="173"/>
      <c r="C353" s="173"/>
      <c r="D353" s="173"/>
      <c r="E353" s="127" t="s">
        <v>32</v>
      </c>
      <c r="F353" s="127" t="s">
        <v>540</v>
      </c>
      <c r="G353" s="127" t="s">
        <v>541</v>
      </c>
      <c r="H353" s="127">
        <v>1018</v>
      </c>
      <c r="I353" s="102" t="s">
        <v>542</v>
      </c>
      <c r="J353" s="167"/>
      <c r="K353" s="167"/>
      <c r="L353" s="167"/>
      <c r="M353" s="170"/>
    </row>
    <row r="354" spans="1:13" ht="40.5">
      <c r="A354" s="173" t="s">
        <v>2046</v>
      </c>
      <c r="B354" s="173"/>
      <c r="C354" s="173"/>
      <c r="D354" s="173"/>
      <c r="E354" s="127" t="s">
        <v>32</v>
      </c>
      <c r="F354" s="127" t="s">
        <v>537</v>
      </c>
      <c r="G354" s="127" t="s">
        <v>543</v>
      </c>
      <c r="H354" s="127" t="s">
        <v>544</v>
      </c>
      <c r="I354" s="102" t="s">
        <v>545</v>
      </c>
      <c r="J354" s="167"/>
      <c r="K354" s="167"/>
      <c r="L354" s="167"/>
      <c r="M354" s="170"/>
    </row>
    <row r="355" spans="1:13" ht="27">
      <c r="A355" s="173" t="s">
        <v>2046</v>
      </c>
      <c r="B355" s="173"/>
      <c r="C355" s="173"/>
      <c r="D355" s="173"/>
      <c r="E355" s="127" t="s">
        <v>32</v>
      </c>
      <c r="F355" s="127" t="s">
        <v>537</v>
      </c>
      <c r="G355" s="127" t="s">
        <v>543</v>
      </c>
      <c r="H355" s="127">
        <v>506</v>
      </c>
      <c r="I355" s="102" t="s">
        <v>546</v>
      </c>
      <c r="J355" s="167"/>
      <c r="K355" s="167"/>
      <c r="L355" s="167"/>
      <c r="M355" s="170"/>
    </row>
    <row r="356" spans="1:13" ht="27">
      <c r="A356" s="173" t="s">
        <v>2046</v>
      </c>
      <c r="B356" s="173"/>
      <c r="C356" s="173"/>
      <c r="D356" s="173"/>
      <c r="E356" s="126" t="s">
        <v>83</v>
      </c>
      <c r="F356" s="127" t="s">
        <v>529</v>
      </c>
      <c r="G356" s="127" t="s">
        <v>547</v>
      </c>
      <c r="H356" s="127">
        <v>161</v>
      </c>
      <c r="I356" s="102" t="s">
        <v>548</v>
      </c>
      <c r="J356" s="167"/>
      <c r="K356" s="167"/>
      <c r="L356" s="167"/>
      <c r="M356" s="170"/>
    </row>
    <row r="357" spans="1:13" ht="27">
      <c r="A357" s="172" t="s">
        <v>2046</v>
      </c>
      <c r="B357" s="172" t="s">
        <v>584</v>
      </c>
      <c r="C357" s="172">
        <v>0</v>
      </c>
      <c r="D357" s="172">
        <v>3</v>
      </c>
      <c r="E357" s="20" t="s">
        <v>32</v>
      </c>
      <c r="F357" s="20" t="s">
        <v>537</v>
      </c>
      <c r="G357" s="20" t="s">
        <v>543</v>
      </c>
      <c r="H357" s="20">
        <v>508</v>
      </c>
      <c r="I357" s="102" t="s">
        <v>566</v>
      </c>
      <c r="J357" s="166">
        <v>19.980555555555554</v>
      </c>
      <c r="K357" s="166">
        <v>17</v>
      </c>
      <c r="L357" s="166">
        <v>2.9805555555555543</v>
      </c>
      <c r="M357" s="169">
        <v>0</v>
      </c>
    </row>
    <row r="358" spans="1:13" ht="27">
      <c r="A358" s="173" t="s">
        <v>2046</v>
      </c>
      <c r="B358" s="173"/>
      <c r="C358" s="173"/>
      <c r="D358" s="173"/>
      <c r="E358" s="127" t="s">
        <v>32</v>
      </c>
      <c r="F358" s="127" t="s">
        <v>537</v>
      </c>
      <c r="G358" s="127" t="s">
        <v>538</v>
      </c>
      <c r="H358" s="127">
        <v>605</v>
      </c>
      <c r="I358" s="102" t="s">
        <v>39</v>
      </c>
      <c r="J358" s="167"/>
      <c r="K358" s="167"/>
      <c r="L358" s="167"/>
      <c r="M358" s="170"/>
    </row>
    <row r="359" spans="1:13" ht="27">
      <c r="A359" s="173" t="s">
        <v>2046</v>
      </c>
      <c r="B359" s="173"/>
      <c r="C359" s="173"/>
      <c r="D359" s="173"/>
      <c r="E359" s="127" t="s">
        <v>32</v>
      </c>
      <c r="F359" s="127" t="s">
        <v>537</v>
      </c>
      <c r="G359" s="127" t="s">
        <v>543</v>
      </c>
      <c r="H359" s="127" t="s">
        <v>567</v>
      </c>
      <c r="I359" s="102" t="s">
        <v>568</v>
      </c>
      <c r="J359" s="167"/>
      <c r="K359" s="167"/>
      <c r="L359" s="167"/>
      <c r="M359" s="170"/>
    </row>
    <row r="360" spans="1:13" ht="13.5">
      <c r="A360" s="173" t="s">
        <v>2046</v>
      </c>
      <c r="B360" s="173"/>
      <c r="C360" s="173"/>
      <c r="D360" s="173"/>
      <c r="E360" s="126" t="s">
        <v>83</v>
      </c>
      <c r="F360" s="127" t="s">
        <v>529</v>
      </c>
      <c r="G360" s="127" t="s">
        <v>530</v>
      </c>
      <c r="H360" s="127">
        <v>362</v>
      </c>
      <c r="I360" s="102" t="s">
        <v>531</v>
      </c>
      <c r="J360" s="167"/>
      <c r="K360" s="167"/>
      <c r="L360" s="167"/>
      <c r="M360" s="170"/>
    </row>
    <row r="361" spans="1:13" ht="13.5">
      <c r="A361" s="173" t="s">
        <v>2046</v>
      </c>
      <c r="B361" s="173"/>
      <c r="C361" s="173"/>
      <c r="D361" s="173"/>
      <c r="E361" s="126" t="s">
        <v>83</v>
      </c>
      <c r="F361" s="127" t="s">
        <v>529</v>
      </c>
      <c r="G361" s="127" t="s">
        <v>530</v>
      </c>
      <c r="H361" s="127">
        <v>361</v>
      </c>
      <c r="I361" s="102" t="s">
        <v>535</v>
      </c>
      <c r="J361" s="167"/>
      <c r="K361" s="167"/>
      <c r="L361" s="167"/>
      <c r="M361" s="170"/>
    </row>
    <row r="362" spans="1:13" ht="27">
      <c r="A362" s="173" t="s">
        <v>2046</v>
      </c>
      <c r="B362" s="173"/>
      <c r="C362" s="173"/>
      <c r="D362" s="173"/>
      <c r="E362" s="127" t="s">
        <v>32</v>
      </c>
      <c r="F362" s="127" t="s">
        <v>537</v>
      </c>
      <c r="G362" s="127" t="s">
        <v>538</v>
      </c>
      <c r="H362" s="127">
        <v>609</v>
      </c>
      <c r="I362" s="102" t="s">
        <v>539</v>
      </c>
      <c r="J362" s="167"/>
      <c r="K362" s="167"/>
      <c r="L362" s="167"/>
      <c r="M362" s="170"/>
    </row>
    <row r="363" spans="1:13" ht="27">
      <c r="A363" s="173" t="s">
        <v>2046</v>
      </c>
      <c r="B363" s="173"/>
      <c r="C363" s="173"/>
      <c r="D363" s="173"/>
      <c r="E363" s="127" t="s">
        <v>32</v>
      </c>
      <c r="F363" s="127" t="s">
        <v>540</v>
      </c>
      <c r="G363" s="127" t="s">
        <v>541</v>
      </c>
      <c r="H363" s="127">
        <v>1018</v>
      </c>
      <c r="I363" s="102" t="s">
        <v>542</v>
      </c>
      <c r="J363" s="167"/>
      <c r="K363" s="167"/>
      <c r="L363" s="167"/>
      <c r="M363" s="170"/>
    </row>
    <row r="364" spans="1:13" ht="40.5">
      <c r="A364" s="173" t="s">
        <v>2046</v>
      </c>
      <c r="B364" s="173"/>
      <c r="C364" s="173"/>
      <c r="D364" s="173"/>
      <c r="E364" s="127" t="s">
        <v>32</v>
      </c>
      <c r="F364" s="127" t="s">
        <v>537</v>
      </c>
      <c r="G364" s="127" t="s">
        <v>543</v>
      </c>
      <c r="H364" s="127" t="s">
        <v>544</v>
      </c>
      <c r="I364" s="102" t="s">
        <v>545</v>
      </c>
      <c r="J364" s="167"/>
      <c r="K364" s="167"/>
      <c r="L364" s="167"/>
      <c r="M364" s="170"/>
    </row>
    <row r="365" spans="1:13" ht="27">
      <c r="A365" s="173" t="s">
        <v>2046</v>
      </c>
      <c r="B365" s="173"/>
      <c r="C365" s="173"/>
      <c r="D365" s="173"/>
      <c r="E365" s="127" t="s">
        <v>32</v>
      </c>
      <c r="F365" s="127" t="s">
        <v>537</v>
      </c>
      <c r="G365" s="127" t="s">
        <v>543</v>
      </c>
      <c r="H365" s="127">
        <v>506</v>
      </c>
      <c r="I365" s="102" t="s">
        <v>546</v>
      </c>
      <c r="J365" s="167"/>
      <c r="K365" s="167"/>
      <c r="L365" s="167"/>
      <c r="M365" s="170"/>
    </row>
    <row r="366" spans="1:13" ht="27">
      <c r="A366" s="174" t="s">
        <v>2046</v>
      </c>
      <c r="B366" s="174"/>
      <c r="C366" s="174"/>
      <c r="D366" s="174"/>
      <c r="E366" s="126" t="s">
        <v>83</v>
      </c>
      <c r="F366" s="127" t="s">
        <v>529</v>
      </c>
      <c r="G366" s="127" t="s">
        <v>547</v>
      </c>
      <c r="H366" s="127">
        <v>161</v>
      </c>
      <c r="I366" s="102" t="s">
        <v>548</v>
      </c>
      <c r="J366" s="168" t="e">
        <v>#REF!</v>
      </c>
      <c r="K366" s="168"/>
      <c r="L366" s="168"/>
      <c r="M366" s="171"/>
    </row>
    <row r="367" spans="1:13" ht="27">
      <c r="A367" s="172" t="s">
        <v>2046</v>
      </c>
      <c r="B367" s="172" t="s">
        <v>585</v>
      </c>
      <c r="C367" s="172">
        <v>0</v>
      </c>
      <c r="D367" s="172">
        <v>0</v>
      </c>
      <c r="E367" s="20" t="s">
        <v>83</v>
      </c>
      <c r="F367" s="20" t="s">
        <v>529</v>
      </c>
      <c r="G367" s="20" t="s">
        <v>532</v>
      </c>
      <c r="H367" s="20">
        <v>453</v>
      </c>
      <c r="I367" s="102" t="s">
        <v>533</v>
      </c>
      <c r="J367" s="166">
        <v>18.999419191919191</v>
      </c>
      <c r="K367" s="166">
        <v>15</v>
      </c>
      <c r="L367" s="166">
        <v>3.9994191919191913</v>
      </c>
      <c r="M367" s="169">
        <v>0</v>
      </c>
    </row>
    <row r="368" spans="1:13" ht="27">
      <c r="A368" s="173" t="s">
        <v>2046</v>
      </c>
      <c r="B368" s="173"/>
      <c r="C368" s="173"/>
      <c r="D368" s="173"/>
      <c r="E368" s="127" t="s">
        <v>83</v>
      </c>
      <c r="F368" s="127" t="s">
        <v>529</v>
      </c>
      <c r="G368" s="127" t="s">
        <v>530</v>
      </c>
      <c r="H368" s="127">
        <v>353</v>
      </c>
      <c r="I368" s="102" t="s">
        <v>536</v>
      </c>
      <c r="J368" s="167"/>
      <c r="K368" s="167"/>
      <c r="L368" s="167"/>
      <c r="M368" s="170"/>
    </row>
    <row r="369" spans="1:13" ht="13.5">
      <c r="A369" s="173" t="s">
        <v>2046</v>
      </c>
      <c r="B369" s="173"/>
      <c r="C369" s="173"/>
      <c r="D369" s="173"/>
      <c r="E369" s="126" t="s">
        <v>83</v>
      </c>
      <c r="F369" s="127" t="s">
        <v>529</v>
      </c>
      <c r="G369" s="127" t="s">
        <v>530</v>
      </c>
      <c r="H369" s="127">
        <v>362</v>
      </c>
      <c r="I369" s="102" t="s">
        <v>531</v>
      </c>
      <c r="J369" s="167"/>
      <c r="K369" s="167"/>
      <c r="L369" s="167"/>
      <c r="M369" s="170"/>
    </row>
    <row r="370" spans="1:13" ht="13.5">
      <c r="A370" s="173" t="s">
        <v>2046</v>
      </c>
      <c r="B370" s="173"/>
      <c r="C370" s="173"/>
      <c r="D370" s="173"/>
      <c r="E370" s="126" t="s">
        <v>83</v>
      </c>
      <c r="F370" s="127" t="s">
        <v>529</v>
      </c>
      <c r="G370" s="127" t="s">
        <v>530</v>
      </c>
      <c r="H370" s="127">
        <v>361</v>
      </c>
      <c r="I370" s="102" t="s">
        <v>535</v>
      </c>
      <c r="J370" s="167"/>
      <c r="K370" s="167"/>
      <c r="L370" s="167"/>
      <c r="M370" s="170"/>
    </row>
    <row r="371" spans="1:13" ht="27">
      <c r="A371" s="173" t="s">
        <v>2046</v>
      </c>
      <c r="B371" s="173"/>
      <c r="C371" s="173"/>
      <c r="D371" s="173"/>
      <c r="E371" s="127" t="s">
        <v>32</v>
      </c>
      <c r="F371" s="127" t="s">
        <v>537</v>
      </c>
      <c r="G371" s="127" t="s">
        <v>538</v>
      </c>
      <c r="H371" s="127">
        <v>609</v>
      </c>
      <c r="I371" s="102" t="s">
        <v>539</v>
      </c>
      <c r="J371" s="167"/>
      <c r="K371" s="167"/>
      <c r="L371" s="167"/>
      <c r="M371" s="170"/>
    </row>
    <row r="372" spans="1:13" ht="27">
      <c r="A372" s="173" t="s">
        <v>2046</v>
      </c>
      <c r="B372" s="173"/>
      <c r="C372" s="173"/>
      <c r="D372" s="173"/>
      <c r="E372" s="127" t="s">
        <v>32</v>
      </c>
      <c r="F372" s="127" t="s">
        <v>540</v>
      </c>
      <c r="G372" s="127" t="s">
        <v>541</v>
      </c>
      <c r="H372" s="127">
        <v>1018</v>
      </c>
      <c r="I372" s="102" t="s">
        <v>542</v>
      </c>
      <c r="J372" s="167"/>
      <c r="K372" s="167"/>
      <c r="L372" s="167"/>
      <c r="M372" s="170"/>
    </row>
    <row r="373" spans="1:13" ht="40.5">
      <c r="A373" s="173" t="s">
        <v>2046</v>
      </c>
      <c r="B373" s="173"/>
      <c r="C373" s="173"/>
      <c r="D373" s="173"/>
      <c r="E373" s="127" t="s">
        <v>32</v>
      </c>
      <c r="F373" s="127" t="s">
        <v>537</v>
      </c>
      <c r="G373" s="127" t="s">
        <v>543</v>
      </c>
      <c r="H373" s="127" t="s">
        <v>544</v>
      </c>
      <c r="I373" s="102" t="s">
        <v>545</v>
      </c>
      <c r="J373" s="167"/>
      <c r="K373" s="167"/>
      <c r="L373" s="167"/>
      <c r="M373" s="170"/>
    </row>
    <row r="374" spans="1:13" ht="27">
      <c r="A374" s="173" t="s">
        <v>2046</v>
      </c>
      <c r="B374" s="173"/>
      <c r="C374" s="173"/>
      <c r="D374" s="173"/>
      <c r="E374" s="127" t="s">
        <v>32</v>
      </c>
      <c r="F374" s="127" t="s">
        <v>537</v>
      </c>
      <c r="G374" s="127" t="s">
        <v>543</v>
      </c>
      <c r="H374" s="127">
        <v>506</v>
      </c>
      <c r="I374" s="102" t="s">
        <v>546</v>
      </c>
      <c r="J374" s="167"/>
      <c r="K374" s="167"/>
      <c r="L374" s="167"/>
      <c r="M374" s="170"/>
    </row>
    <row r="375" spans="1:13" ht="27">
      <c r="A375" s="174" t="s">
        <v>2046</v>
      </c>
      <c r="B375" s="174"/>
      <c r="C375" s="174"/>
      <c r="D375" s="174"/>
      <c r="E375" s="126" t="s">
        <v>83</v>
      </c>
      <c r="F375" s="127" t="s">
        <v>529</v>
      </c>
      <c r="G375" s="127" t="s">
        <v>547</v>
      </c>
      <c r="H375" s="127">
        <v>161</v>
      </c>
      <c r="I375" s="102" t="s">
        <v>548</v>
      </c>
      <c r="J375" s="168">
        <v>19.391999999999999</v>
      </c>
      <c r="K375" s="168"/>
      <c r="L375" s="168"/>
      <c r="M375" s="171"/>
    </row>
    <row r="376" spans="1:13" ht="40.5">
      <c r="A376" s="172" t="s">
        <v>2046</v>
      </c>
      <c r="B376" s="172" t="s">
        <v>586</v>
      </c>
      <c r="C376" s="172">
        <v>0</v>
      </c>
      <c r="D376" s="172">
        <v>0</v>
      </c>
      <c r="E376" s="20" t="s">
        <v>83</v>
      </c>
      <c r="F376" s="20" t="s">
        <v>529</v>
      </c>
      <c r="G376" s="20" t="s">
        <v>532</v>
      </c>
      <c r="H376" s="20">
        <v>458</v>
      </c>
      <c r="I376" s="102" t="s">
        <v>551</v>
      </c>
      <c r="J376" s="166">
        <v>19.419209401709402</v>
      </c>
      <c r="K376" s="166">
        <v>15</v>
      </c>
      <c r="L376" s="166">
        <v>4.4192094017094021</v>
      </c>
      <c r="M376" s="169">
        <v>0</v>
      </c>
    </row>
    <row r="377" spans="1:13" ht="27">
      <c r="A377" s="173" t="s">
        <v>2047</v>
      </c>
      <c r="B377" s="173"/>
      <c r="C377" s="173"/>
      <c r="D377" s="173"/>
      <c r="E377" s="126" t="s">
        <v>32</v>
      </c>
      <c r="F377" s="127" t="s">
        <v>537</v>
      </c>
      <c r="G377" s="127" t="s">
        <v>538</v>
      </c>
      <c r="H377" s="127">
        <v>604</v>
      </c>
      <c r="I377" s="102" t="s">
        <v>555</v>
      </c>
      <c r="J377" s="167"/>
      <c r="K377" s="167"/>
      <c r="L377" s="167"/>
      <c r="M377" s="170"/>
    </row>
    <row r="378" spans="1:13" ht="27">
      <c r="A378" s="173" t="s">
        <v>2047</v>
      </c>
      <c r="B378" s="173"/>
      <c r="C378" s="173"/>
      <c r="D378" s="173"/>
      <c r="E378" s="127" t="s">
        <v>83</v>
      </c>
      <c r="F378" s="127" t="s">
        <v>529</v>
      </c>
      <c r="G378" s="127" t="s">
        <v>532</v>
      </c>
      <c r="H378" s="127">
        <v>450</v>
      </c>
      <c r="I378" s="102" t="s">
        <v>553</v>
      </c>
      <c r="J378" s="167"/>
      <c r="K378" s="167"/>
      <c r="L378" s="167"/>
      <c r="M378" s="170"/>
    </row>
    <row r="379" spans="1:13" ht="13.5">
      <c r="A379" s="173" t="s">
        <v>2047</v>
      </c>
      <c r="B379" s="173"/>
      <c r="C379" s="173"/>
      <c r="D379" s="173"/>
      <c r="E379" s="126" t="s">
        <v>83</v>
      </c>
      <c r="F379" s="127" t="s">
        <v>529</v>
      </c>
      <c r="G379" s="127" t="s">
        <v>530</v>
      </c>
      <c r="H379" s="127">
        <v>362</v>
      </c>
      <c r="I379" s="102" t="s">
        <v>531</v>
      </c>
      <c r="J379" s="167"/>
      <c r="K379" s="167"/>
      <c r="L379" s="167"/>
      <c r="M379" s="170"/>
    </row>
    <row r="380" spans="1:13" ht="13.5">
      <c r="A380" s="173" t="s">
        <v>2047</v>
      </c>
      <c r="B380" s="173"/>
      <c r="C380" s="173"/>
      <c r="D380" s="173"/>
      <c r="E380" s="126" t="s">
        <v>83</v>
      </c>
      <c r="F380" s="127" t="s">
        <v>529</v>
      </c>
      <c r="G380" s="127" t="s">
        <v>530</v>
      </c>
      <c r="H380" s="127">
        <v>361</v>
      </c>
      <c r="I380" s="102" t="s">
        <v>535</v>
      </c>
      <c r="J380" s="167"/>
      <c r="K380" s="167"/>
      <c r="L380" s="167"/>
      <c r="M380" s="170"/>
    </row>
    <row r="381" spans="1:13" ht="27">
      <c r="A381" s="173" t="s">
        <v>2047</v>
      </c>
      <c r="B381" s="173"/>
      <c r="C381" s="173"/>
      <c r="D381" s="173"/>
      <c r="E381" s="127" t="s">
        <v>32</v>
      </c>
      <c r="F381" s="127" t="s">
        <v>537</v>
      </c>
      <c r="G381" s="127" t="s">
        <v>538</v>
      </c>
      <c r="H381" s="127">
        <v>609</v>
      </c>
      <c r="I381" s="102" t="s">
        <v>539</v>
      </c>
      <c r="J381" s="167"/>
      <c r="K381" s="167"/>
      <c r="L381" s="167"/>
      <c r="M381" s="170"/>
    </row>
    <row r="382" spans="1:13" ht="27">
      <c r="A382" s="173" t="s">
        <v>2047</v>
      </c>
      <c r="B382" s="173"/>
      <c r="C382" s="173"/>
      <c r="D382" s="173"/>
      <c r="E382" s="127" t="s">
        <v>32</v>
      </c>
      <c r="F382" s="127" t="s">
        <v>540</v>
      </c>
      <c r="G382" s="127" t="s">
        <v>541</v>
      </c>
      <c r="H382" s="127">
        <v>1018</v>
      </c>
      <c r="I382" s="102" t="s">
        <v>542</v>
      </c>
      <c r="J382" s="167"/>
      <c r="K382" s="167"/>
      <c r="L382" s="167"/>
      <c r="M382" s="170"/>
    </row>
    <row r="383" spans="1:13" ht="40.5">
      <c r="A383" s="173" t="s">
        <v>2047</v>
      </c>
      <c r="B383" s="173"/>
      <c r="C383" s="173"/>
      <c r="D383" s="173"/>
      <c r="E383" s="127" t="s">
        <v>32</v>
      </c>
      <c r="F383" s="127" t="s">
        <v>537</v>
      </c>
      <c r="G383" s="127" t="s">
        <v>543</v>
      </c>
      <c r="H383" s="127" t="s">
        <v>544</v>
      </c>
      <c r="I383" s="102" t="s">
        <v>545</v>
      </c>
      <c r="J383" s="167"/>
      <c r="K383" s="167"/>
      <c r="L383" s="167"/>
      <c r="M383" s="170"/>
    </row>
    <row r="384" spans="1:13" ht="27">
      <c r="A384" s="173" t="s">
        <v>2047</v>
      </c>
      <c r="B384" s="173"/>
      <c r="C384" s="173"/>
      <c r="D384" s="173"/>
      <c r="E384" s="127" t="s">
        <v>32</v>
      </c>
      <c r="F384" s="127" t="s">
        <v>537</v>
      </c>
      <c r="G384" s="127" t="s">
        <v>543</v>
      </c>
      <c r="H384" s="127">
        <v>506</v>
      </c>
      <c r="I384" s="102" t="s">
        <v>546</v>
      </c>
      <c r="J384" s="167"/>
      <c r="K384" s="167"/>
      <c r="L384" s="167"/>
      <c r="M384" s="170"/>
    </row>
    <row r="385" spans="1:13" ht="27">
      <c r="A385" s="174" t="s">
        <v>2047</v>
      </c>
      <c r="B385" s="174"/>
      <c r="C385" s="174"/>
      <c r="D385" s="174"/>
      <c r="E385" s="126" t="s">
        <v>83</v>
      </c>
      <c r="F385" s="127" t="s">
        <v>529</v>
      </c>
      <c r="G385" s="127" t="s">
        <v>547</v>
      </c>
      <c r="H385" s="127">
        <v>161</v>
      </c>
      <c r="I385" s="102" t="s">
        <v>548</v>
      </c>
      <c r="J385" s="168">
        <v>14.567</v>
      </c>
      <c r="K385" s="168"/>
      <c r="L385" s="168"/>
      <c r="M385" s="171"/>
    </row>
    <row r="386" spans="1:13" ht="27">
      <c r="A386" s="172" t="s">
        <v>2047</v>
      </c>
      <c r="B386" s="172" t="s">
        <v>587</v>
      </c>
      <c r="C386" s="172">
        <v>0</v>
      </c>
      <c r="D386" s="172">
        <v>0</v>
      </c>
      <c r="E386" s="20" t="s">
        <v>83</v>
      </c>
      <c r="F386" s="20" t="s">
        <v>529</v>
      </c>
      <c r="G386" s="20" t="s">
        <v>532</v>
      </c>
      <c r="H386" s="20">
        <v>453</v>
      </c>
      <c r="I386" s="102" t="s">
        <v>533</v>
      </c>
      <c r="J386" s="166">
        <v>18.999419191919191</v>
      </c>
      <c r="K386" s="166">
        <v>15</v>
      </c>
      <c r="L386" s="166">
        <v>3.9994191919191913</v>
      </c>
      <c r="M386" s="169">
        <v>0</v>
      </c>
    </row>
    <row r="387" spans="1:13" ht="27">
      <c r="A387" s="173" t="s">
        <v>2048</v>
      </c>
      <c r="B387" s="173"/>
      <c r="C387" s="173"/>
      <c r="D387" s="173"/>
      <c r="E387" s="127" t="s">
        <v>83</v>
      </c>
      <c r="F387" s="127" t="s">
        <v>529</v>
      </c>
      <c r="G387" s="127" t="s">
        <v>530</v>
      </c>
      <c r="H387" s="127">
        <v>353</v>
      </c>
      <c r="I387" s="102" t="s">
        <v>536</v>
      </c>
      <c r="J387" s="167"/>
      <c r="K387" s="167"/>
      <c r="L387" s="167"/>
      <c r="M387" s="170"/>
    </row>
    <row r="388" spans="1:13" ht="13.5">
      <c r="A388" s="173" t="s">
        <v>2048</v>
      </c>
      <c r="B388" s="173"/>
      <c r="C388" s="173"/>
      <c r="D388" s="173"/>
      <c r="E388" s="126" t="s">
        <v>83</v>
      </c>
      <c r="F388" s="127" t="s">
        <v>529</v>
      </c>
      <c r="G388" s="127" t="s">
        <v>530</v>
      </c>
      <c r="H388" s="127">
        <v>362</v>
      </c>
      <c r="I388" s="102" t="s">
        <v>531</v>
      </c>
      <c r="J388" s="167"/>
      <c r="K388" s="167"/>
      <c r="L388" s="167"/>
      <c r="M388" s="170"/>
    </row>
    <row r="389" spans="1:13" ht="13.5">
      <c r="A389" s="173" t="s">
        <v>2048</v>
      </c>
      <c r="B389" s="173"/>
      <c r="C389" s="173"/>
      <c r="D389" s="173"/>
      <c r="E389" s="126" t="s">
        <v>83</v>
      </c>
      <c r="F389" s="127" t="s">
        <v>529</v>
      </c>
      <c r="G389" s="127" t="s">
        <v>530</v>
      </c>
      <c r="H389" s="127">
        <v>361</v>
      </c>
      <c r="I389" s="102" t="s">
        <v>535</v>
      </c>
      <c r="J389" s="167"/>
      <c r="K389" s="167"/>
      <c r="L389" s="167"/>
      <c r="M389" s="170"/>
    </row>
    <row r="390" spans="1:13" ht="27">
      <c r="A390" s="173" t="s">
        <v>2048</v>
      </c>
      <c r="B390" s="173"/>
      <c r="C390" s="173"/>
      <c r="D390" s="173"/>
      <c r="E390" s="127" t="s">
        <v>32</v>
      </c>
      <c r="F390" s="127" t="s">
        <v>537</v>
      </c>
      <c r="G390" s="127" t="s">
        <v>538</v>
      </c>
      <c r="H390" s="127">
        <v>609</v>
      </c>
      <c r="I390" s="102" t="s">
        <v>539</v>
      </c>
      <c r="J390" s="167"/>
      <c r="K390" s="167"/>
      <c r="L390" s="167"/>
      <c r="M390" s="170"/>
    </row>
    <row r="391" spans="1:13" ht="27">
      <c r="A391" s="173" t="s">
        <v>2048</v>
      </c>
      <c r="B391" s="173"/>
      <c r="C391" s="173"/>
      <c r="D391" s="173"/>
      <c r="E391" s="127" t="s">
        <v>32</v>
      </c>
      <c r="F391" s="127" t="s">
        <v>540</v>
      </c>
      <c r="G391" s="127" t="s">
        <v>541</v>
      </c>
      <c r="H391" s="127">
        <v>1018</v>
      </c>
      <c r="I391" s="102" t="s">
        <v>542</v>
      </c>
      <c r="J391" s="167"/>
      <c r="K391" s="167"/>
      <c r="L391" s="167"/>
      <c r="M391" s="170"/>
    </row>
    <row r="392" spans="1:13" ht="40.5">
      <c r="A392" s="173" t="s">
        <v>2048</v>
      </c>
      <c r="B392" s="173"/>
      <c r="C392" s="173"/>
      <c r="D392" s="173"/>
      <c r="E392" s="127" t="s">
        <v>32</v>
      </c>
      <c r="F392" s="127" t="s">
        <v>537</v>
      </c>
      <c r="G392" s="127" t="s">
        <v>543</v>
      </c>
      <c r="H392" s="127" t="s">
        <v>544</v>
      </c>
      <c r="I392" s="102" t="s">
        <v>545</v>
      </c>
      <c r="J392" s="167"/>
      <c r="K392" s="167"/>
      <c r="L392" s="167"/>
      <c r="M392" s="170"/>
    </row>
    <row r="393" spans="1:13" ht="27">
      <c r="A393" s="173" t="s">
        <v>2048</v>
      </c>
      <c r="B393" s="173"/>
      <c r="C393" s="173"/>
      <c r="D393" s="173"/>
      <c r="E393" s="127" t="s">
        <v>32</v>
      </c>
      <c r="F393" s="127" t="s">
        <v>537</v>
      </c>
      <c r="G393" s="127" t="s">
        <v>543</v>
      </c>
      <c r="H393" s="127">
        <v>506</v>
      </c>
      <c r="I393" s="102" t="s">
        <v>546</v>
      </c>
      <c r="J393" s="167"/>
      <c r="K393" s="167"/>
      <c r="L393" s="167"/>
      <c r="M393" s="170"/>
    </row>
    <row r="394" spans="1:13" ht="27">
      <c r="A394" s="174" t="s">
        <v>2048</v>
      </c>
      <c r="B394" s="174"/>
      <c r="C394" s="174"/>
      <c r="D394" s="174"/>
      <c r="E394" s="126" t="s">
        <v>83</v>
      </c>
      <c r="F394" s="127" t="s">
        <v>529</v>
      </c>
      <c r="G394" s="127" t="s">
        <v>547</v>
      </c>
      <c r="H394" s="127">
        <v>161</v>
      </c>
      <c r="I394" s="102" t="s">
        <v>548</v>
      </c>
      <c r="J394" s="168">
        <v>19.39</v>
      </c>
      <c r="K394" s="168"/>
      <c r="L394" s="168"/>
      <c r="M394" s="171"/>
    </row>
    <row r="395" spans="1:13" ht="27">
      <c r="A395" s="172" t="s">
        <v>2048</v>
      </c>
      <c r="B395" s="172" t="s">
        <v>588</v>
      </c>
      <c r="C395" s="172">
        <v>0</v>
      </c>
      <c r="D395" s="172">
        <v>0</v>
      </c>
      <c r="E395" s="20" t="s">
        <v>83</v>
      </c>
      <c r="F395" s="20" t="s">
        <v>529</v>
      </c>
      <c r="G395" s="20" t="s">
        <v>532</v>
      </c>
      <c r="H395" s="20">
        <v>453</v>
      </c>
      <c r="I395" s="102" t="s">
        <v>533</v>
      </c>
      <c r="J395" s="166">
        <v>18.999419191919191</v>
      </c>
      <c r="K395" s="166">
        <v>15</v>
      </c>
      <c r="L395" s="166">
        <v>3.9994191919191913</v>
      </c>
      <c r="M395" s="169">
        <v>0</v>
      </c>
    </row>
    <row r="396" spans="1:13" ht="27">
      <c r="A396" s="173" t="s">
        <v>2049</v>
      </c>
      <c r="B396" s="173"/>
      <c r="C396" s="173"/>
      <c r="D396" s="173"/>
      <c r="E396" s="127" t="s">
        <v>83</v>
      </c>
      <c r="F396" s="127" t="s">
        <v>529</v>
      </c>
      <c r="G396" s="127" t="s">
        <v>530</v>
      </c>
      <c r="H396" s="127">
        <v>353</v>
      </c>
      <c r="I396" s="102" t="s">
        <v>536</v>
      </c>
      <c r="J396" s="167"/>
      <c r="K396" s="167"/>
      <c r="L396" s="167"/>
      <c r="M396" s="170"/>
    </row>
    <row r="397" spans="1:13" ht="13.5">
      <c r="A397" s="173" t="s">
        <v>2049</v>
      </c>
      <c r="B397" s="173"/>
      <c r="C397" s="173"/>
      <c r="D397" s="173"/>
      <c r="E397" s="126" t="s">
        <v>83</v>
      </c>
      <c r="F397" s="127" t="s">
        <v>529</v>
      </c>
      <c r="G397" s="127" t="s">
        <v>530</v>
      </c>
      <c r="H397" s="127">
        <v>362</v>
      </c>
      <c r="I397" s="102" t="s">
        <v>531</v>
      </c>
      <c r="J397" s="167"/>
      <c r="K397" s="167"/>
      <c r="L397" s="167"/>
      <c r="M397" s="170"/>
    </row>
    <row r="398" spans="1:13" ht="13.5">
      <c r="A398" s="173" t="s">
        <v>2049</v>
      </c>
      <c r="B398" s="173"/>
      <c r="C398" s="173"/>
      <c r="D398" s="173"/>
      <c r="E398" s="126" t="s">
        <v>83</v>
      </c>
      <c r="F398" s="127" t="s">
        <v>529</v>
      </c>
      <c r="G398" s="127" t="s">
        <v>530</v>
      </c>
      <c r="H398" s="127">
        <v>361</v>
      </c>
      <c r="I398" s="102" t="s">
        <v>535</v>
      </c>
      <c r="J398" s="167"/>
      <c r="K398" s="167"/>
      <c r="L398" s="167"/>
      <c r="M398" s="170"/>
    </row>
    <row r="399" spans="1:13" ht="27">
      <c r="A399" s="173" t="s">
        <v>2049</v>
      </c>
      <c r="B399" s="173"/>
      <c r="C399" s="173"/>
      <c r="D399" s="173"/>
      <c r="E399" s="127" t="s">
        <v>32</v>
      </c>
      <c r="F399" s="127" t="s">
        <v>537</v>
      </c>
      <c r="G399" s="127" t="s">
        <v>538</v>
      </c>
      <c r="H399" s="127">
        <v>609</v>
      </c>
      <c r="I399" s="102" t="s">
        <v>539</v>
      </c>
      <c r="J399" s="167"/>
      <c r="K399" s="167"/>
      <c r="L399" s="167"/>
      <c r="M399" s="170"/>
    </row>
    <row r="400" spans="1:13" ht="27">
      <c r="A400" s="173" t="s">
        <v>2049</v>
      </c>
      <c r="B400" s="173"/>
      <c r="C400" s="173"/>
      <c r="D400" s="173"/>
      <c r="E400" s="127" t="s">
        <v>32</v>
      </c>
      <c r="F400" s="127" t="s">
        <v>540</v>
      </c>
      <c r="G400" s="127" t="s">
        <v>541</v>
      </c>
      <c r="H400" s="127">
        <v>1018</v>
      </c>
      <c r="I400" s="102" t="s">
        <v>542</v>
      </c>
      <c r="J400" s="167"/>
      <c r="K400" s="167"/>
      <c r="L400" s="167"/>
      <c r="M400" s="170"/>
    </row>
    <row r="401" spans="1:13" ht="40.5">
      <c r="A401" s="173" t="s">
        <v>2049</v>
      </c>
      <c r="B401" s="173"/>
      <c r="C401" s="173"/>
      <c r="D401" s="173"/>
      <c r="E401" s="127" t="s">
        <v>32</v>
      </c>
      <c r="F401" s="127" t="s">
        <v>537</v>
      </c>
      <c r="G401" s="127" t="s">
        <v>543</v>
      </c>
      <c r="H401" s="127" t="s">
        <v>544</v>
      </c>
      <c r="I401" s="102" t="s">
        <v>545</v>
      </c>
      <c r="J401" s="167"/>
      <c r="K401" s="167"/>
      <c r="L401" s="167"/>
      <c r="M401" s="170"/>
    </row>
    <row r="402" spans="1:13" ht="27">
      <c r="A402" s="173" t="s">
        <v>2049</v>
      </c>
      <c r="B402" s="173"/>
      <c r="C402" s="173"/>
      <c r="D402" s="173"/>
      <c r="E402" s="127" t="s">
        <v>32</v>
      </c>
      <c r="F402" s="127" t="s">
        <v>537</v>
      </c>
      <c r="G402" s="127" t="s">
        <v>543</v>
      </c>
      <c r="H402" s="127">
        <v>506</v>
      </c>
      <c r="I402" s="102" t="s">
        <v>546</v>
      </c>
      <c r="J402" s="167"/>
      <c r="K402" s="167"/>
      <c r="L402" s="167"/>
      <c r="M402" s="170"/>
    </row>
    <row r="403" spans="1:13" ht="27">
      <c r="A403" s="174" t="s">
        <v>2049</v>
      </c>
      <c r="B403" s="174"/>
      <c r="C403" s="174"/>
      <c r="D403" s="174"/>
      <c r="E403" s="126" t="s">
        <v>83</v>
      </c>
      <c r="F403" s="127" t="s">
        <v>529</v>
      </c>
      <c r="G403" s="127" t="s">
        <v>547</v>
      </c>
      <c r="H403" s="127">
        <v>161</v>
      </c>
      <c r="I403" s="102" t="s">
        <v>548</v>
      </c>
      <c r="J403" s="168">
        <v>14.18</v>
      </c>
      <c r="K403" s="168"/>
      <c r="L403" s="168"/>
      <c r="M403" s="171"/>
    </row>
    <row r="404" spans="1:13" ht="27">
      <c r="A404" s="172" t="s">
        <v>2049</v>
      </c>
      <c r="B404" s="172" t="s">
        <v>589</v>
      </c>
      <c r="C404" s="172">
        <v>0</v>
      </c>
      <c r="D404" s="172">
        <v>0</v>
      </c>
      <c r="E404" s="20" t="s">
        <v>83</v>
      </c>
      <c r="F404" s="20" t="s">
        <v>529</v>
      </c>
      <c r="G404" s="20" t="s">
        <v>532</v>
      </c>
      <c r="H404" s="20">
        <v>453</v>
      </c>
      <c r="I404" s="102" t="s">
        <v>533</v>
      </c>
      <c r="J404" s="166">
        <v>18.999419191919191</v>
      </c>
      <c r="K404" s="166">
        <v>15</v>
      </c>
      <c r="L404" s="166">
        <v>3.9994191919191913</v>
      </c>
      <c r="M404" s="169">
        <v>0</v>
      </c>
    </row>
    <row r="405" spans="1:13" ht="27">
      <c r="A405" s="173" t="s">
        <v>2049</v>
      </c>
      <c r="B405" s="173"/>
      <c r="C405" s="173"/>
      <c r="D405" s="173"/>
      <c r="E405" s="127" t="s">
        <v>83</v>
      </c>
      <c r="F405" s="127" t="s">
        <v>529</v>
      </c>
      <c r="G405" s="127" t="s">
        <v>530</v>
      </c>
      <c r="H405" s="127">
        <v>353</v>
      </c>
      <c r="I405" s="102" t="s">
        <v>536</v>
      </c>
      <c r="J405" s="167"/>
      <c r="K405" s="167"/>
      <c r="L405" s="167"/>
      <c r="M405" s="170"/>
    </row>
    <row r="406" spans="1:13" ht="13.5">
      <c r="A406" s="173" t="s">
        <v>2049</v>
      </c>
      <c r="B406" s="173"/>
      <c r="C406" s="173"/>
      <c r="D406" s="173"/>
      <c r="E406" s="126" t="s">
        <v>83</v>
      </c>
      <c r="F406" s="127" t="s">
        <v>529</v>
      </c>
      <c r="G406" s="127" t="s">
        <v>530</v>
      </c>
      <c r="H406" s="127">
        <v>362</v>
      </c>
      <c r="I406" s="102" t="s">
        <v>531</v>
      </c>
      <c r="J406" s="167"/>
      <c r="K406" s="167"/>
      <c r="L406" s="167"/>
      <c r="M406" s="170"/>
    </row>
    <row r="407" spans="1:13" ht="13.5">
      <c r="A407" s="173" t="s">
        <v>2049</v>
      </c>
      <c r="B407" s="173"/>
      <c r="C407" s="173"/>
      <c r="D407" s="173"/>
      <c r="E407" s="126" t="s">
        <v>83</v>
      </c>
      <c r="F407" s="127" t="s">
        <v>529</v>
      </c>
      <c r="G407" s="127" t="s">
        <v>530</v>
      </c>
      <c r="H407" s="127">
        <v>361</v>
      </c>
      <c r="I407" s="102" t="s">
        <v>535</v>
      </c>
      <c r="J407" s="167"/>
      <c r="K407" s="167"/>
      <c r="L407" s="167"/>
      <c r="M407" s="170"/>
    </row>
    <row r="408" spans="1:13" ht="27">
      <c r="A408" s="173" t="s">
        <v>2049</v>
      </c>
      <c r="B408" s="173"/>
      <c r="C408" s="173"/>
      <c r="D408" s="173"/>
      <c r="E408" s="127" t="s">
        <v>32</v>
      </c>
      <c r="F408" s="127" t="s">
        <v>537</v>
      </c>
      <c r="G408" s="127" t="s">
        <v>538</v>
      </c>
      <c r="H408" s="127">
        <v>609</v>
      </c>
      <c r="I408" s="102" t="s">
        <v>539</v>
      </c>
      <c r="J408" s="167"/>
      <c r="K408" s="167"/>
      <c r="L408" s="167"/>
      <c r="M408" s="170"/>
    </row>
    <row r="409" spans="1:13" ht="27">
      <c r="A409" s="173" t="s">
        <v>2049</v>
      </c>
      <c r="B409" s="173"/>
      <c r="C409" s="173"/>
      <c r="D409" s="173"/>
      <c r="E409" s="127" t="s">
        <v>32</v>
      </c>
      <c r="F409" s="127" t="s">
        <v>540</v>
      </c>
      <c r="G409" s="127" t="s">
        <v>541</v>
      </c>
      <c r="H409" s="127">
        <v>1018</v>
      </c>
      <c r="I409" s="102" t="s">
        <v>542</v>
      </c>
      <c r="J409" s="167"/>
      <c r="K409" s="167"/>
      <c r="L409" s="167"/>
      <c r="M409" s="170"/>
    </row>
    <row r="410" spans="1:13" ht="40.5">
      <c r="A410" s="173" t="s">
        <v>2049</v>
      </c>
      <c r="B410" s="173"/>
      <c r="C410" s="173"/>
      <c r="D410" s="173"/>
      <c r="E410" s="127" t="s">
        <v>32</v>
      </c>
      <c r="F410" s="127" t="s">
        <v>537</v>
      </c>
      <c r="G410" s="127" t="s">
        <v>543</v>
      </c>
      <c r="H410" s="127" t="s">
        <v>544</v>
      </c>
      <c r="I410" s="102" t="s">
        <v>545</v>
      </c>
      <c r="J410" s="167"/>
      <c r="K410" s="167"/>
      <c r="L410" s="167"/>
      <c r="M410" s="170"/>
    </row>
    <row r="411" spans="1:13" ht="27">
      <c r="A411" s="173" t="s">
        <v>2049</v>
      </c>
      <c r="B411" s="173"/>
      <c r="C411" s="173"/>
      <c r="D411" s="173"/>
      <c r="E411" s="127" t="s">
        <v>32</v>
      </c>
      <c r="F411" s="127" t="s">
        <v>537</v>
      </c>
      <c r="G411" s="127" t="s">
        <v>543</v>
      </c>
      <c r="H411" s="127">
        <v>506</v>
      </c>
      <c r="I411" s="102" t="s">
        <v>546</v>
      </c>
      <c r="J411" s="167"/>
      <c r="K411" s="167"/>
      <c r="L411" s="167"/>
      <c r="M411" s="170"/>
    </row>
    <row r="412" spans="1:13" ht="27">
      <c r="A412" s="174" t="s">
        <v>2049</v>
      </c>
      <c r="B412" s="174"/>
      <c r="C412" s="174"/>
      <c r="D412" s="174"/>
      <c r="E412" s="126" t="s">
        <v>83</v>
      </c>
      <c r="F412" s="127" t="s">
        <v>529</v>
      </c>
      <c r="G412" s="127" t="s">
        <v>547</v>
      </c>
      <c r="H412" s="127">
        <v>161</v>
      </c>
      <c r="I412" s="102" t="s">
        <v>548</v>
      </c>
      <c r="J412" s="168">
        <v>19.39</v>
      </c>
      <c r="K412" s="168"/>
      <c r="L412" s="168"/>
      <c r="M412" s="171"/>
    </row>
    <row r="413" spans="1:13" ht="27">
      <c r="A413" s="172" t="s">
        <v>2049</v>
      </c>
      <c r="B413" s="172" t="s">
        <v>590</v>
      </c>
      <c r="C413" s="172">
        <v>0</v>
      </c>
      <c r="D413" s="172">
        <v>0</v>
      </c>
      <c r="E413" s="20" t="s">
        <v>83</v>
      </c>
      <c r="F413" s="20" t="s">
        <v>529</v>
      </c>
      <c r="G413" s="20" t="s">
        <v>532</v>
      </c>
      <c r="H413" s="20">
        <v>453</v>
      </c>
      <c r="I413" s="102" t="s">
        <v>533</v>
      </c>
      <c r="J413" s="166">
        <v>18.999419191919191</v>
      </c>
      <c r="K413" s="166">
        <v>15</v>
      </c>
      <c r="L413" s="166">
        <v>3.9994191919191913</v>
      </c>
      <c r="M413" s="169">
        <v>0</v>
      </c>
    </row>
    <row r="414" spans="1:13" ht="27">
      <c r="A414" s="173" t="s">
        <v>2050</v>
      </c>
      <c r="B414" s="173"/>
      <c r="C414" s="173"/>
      <c r="D414" s="173"/>
      <c r="E414" s="127" t="s">
        <v>83</v>
      </c>
      <c r="F414" s="127" t="s">
        <v>529</v>
      </c>
      <c r="G414" s="127" t="s">
        <v>530</v>
      </c>
      <c r="H414" s="127">
        <v>353</v>
      </c>
      <c r="I414" s="102" t="s">
        <v>536</v>
      </c>
      <c r="J414" s="167"/>
      <c r="K414" s="167"/>
      <c r="L414" s="167"/>
      <c r="M414" s="170"/>
    </row>
    <row r="415" spans="1:13" ht="13.5">
      <c r="A415" s="173" t="s">
        <v>2050</v>
      </c>
      <c r="B415" s="173"/>
      <c r="C415" s="173"/>
      <c r="D415" s="173"/>
      <c r="E415" s="126" t="s">
        <v>83</v>
      </c>
      <c r="F415" s="127" t="s">
        <v>529</v>
      </c>
      <c r="G415" s="127" t="s">
        <v>530</v>
      </c>
      <c r="H415" s="127">
        <v>362</v>
      </c>
      <c r="I415" s="102" t="s">
        <v>531</v>
      </c>
      <c r="J415" s="167"/>
      <c r="K415" s="167"/>
      <c r="L415" s="167"/>
      <c r="M415" s="170"/>
    </row>
    <row r="416" spans="1:13" ht="13.5">
      <c r="A416" s="173" t="s">
        <v>2050</v>
      </c>
      <c r="B416" s="173"/>
      <c r="C416" s="173"/>
      <c r="D416" s="173"/>
      <c r="E416" s="126" t="s">
        <v>83</v>
      </c>
      <c r="F416" s="127" t="s">
        <v>529</v>
      </c>
      <c r="G416" s="127" t="s">
        <v>530</v>
      </c>
      <c r="H416" s="127">
        <v>361</v>
      </c>
      <c r="I416" s="102" t="s">
        <v>535</v>
      </c>
      <c r="J416" s="167"/>
      <c r="K416" s="167"/>
      <c r="L416" s="167"/>
      <c r="M416" s="170"/>
    </row>
    <row r="417" spans="1:13" ht="27">
      <c r="A417" s="173" t="s">
        <v>2050</v>
      </c>
      <c r="B417" s="173"/>
      <c r="C417" s="173"/>
      <c r="D417" s="173"/>
      <c r="E417" s="127" t="s">
        <v>32</v>
      </c>
      <c r="F417" s="127" t="s">
        <v>537</v>
      </c>
      <c r="G417" s="127" t="s">
        <v>538</v>
      </c>
      <c r="H417" s="127">
        <v>609</v>
      </c>
      <c r="I417" s="102" t="s">
        <v>539</v>
      </c>
      <c r="J417" s="167"/>
      <c r="K417" s="167"/>
      <c r="L417" s="167"/>
      <c r="M417" s="170"/>
    </row>
    <row r="418" spans="1:13" ht="27">
      <c r="A418" s="173" t="s">
        <v>2050</v>
      </c>
      <c r="B418" s="173"/>
      <c r="C418" s="173"/>
      <c r="D418" s="173"/>
      <c r="E418" s="127" t="s">
        <v>32</v>
      </c>
      <c r="F418" s="127" t="s">
        <v>540</v>
      </c>
      <c r="G418" s="127" t="s">
        <v>541</v>
      </c>
      <c r="H418" s="127">
        <v>1018</v>
      </c>
      <c r="I418" s="102" t="s">
        <v>542</v>
      </c>
      <c r="J418" s="167"/>
      <c r="K418" s="167"/>
      <c r="L418" s="167"/>
      <c r="M418" s="170"/>
    </row>
    <row r="419" spans="1:13" ht="40.5">
      <c r="A419" s="173" t="s">
        <v>2050</v>
      </c>
      <c r="B419" s="173"/>
      <c r="C419" s="173"/>
      <c r="D419" s="173"/>
      <c r="E419" s="127" t="s">
        <v>32</v>
      </c>
      <c r="F419" s="127" t="s">
        <v>537</v>
      </c>
      <c r="G419" s="127" t="s">
        <v>543</v>
      </c>
      <c r="H419" s="127" t="s">
        <v>544</v>
      </c>
      <c r="I419" s="102" t="s">
        <v>545</v>
      </c>
      <c r="J419" s="167"/>
      <c r="K419" s="167"/>
      <c r="L419" s="167"/>
      <c r="M419" s="170"/>
    </row>
    <row r="420" spans="1:13" ht="27">
      <c r="A420" s="173" t="s">
        <v>2050</v>
      </c>
      <c r="B420" s="173"/>
      <c r="C420" s="173"/>
      <c r="D420" s="173"/>
      <c r="E420" s="127" t="s">
        <v>32</v>
      </c>
      <c r="F420" s="127" t="s">
        <v>537</v>
      </c>
      <c r="G420" s="127" t="s">
        <v>543</v>
      </c>
      <c r="H420" s="127">
        <v>506</v>
      </c>
      <c r="I420" s="102" t="s">
        <v>546</v>
      </c>
      <c r="J420" s="167"/>
      <c r="K420" s="167"/>
      <c r="L420" s="167"/>
      <c r="M420" s="170"/>
    </row>
    <row r="421" spans="1:13" ht="27">
      <c r="A421" s="174" t="s">
        <v>2050</v>
      </c>
      <c r="B421" s="174"/>
      <c r="C421" s="174"/>
      <c r="D421" s="174"/>
      <c r="E421" s="126" t="s">
        <v>83</v>
      </c>
      <c r="F421" s="127" t="s">
        <v>529</v>
      </c>
      <c r="G421" s="127" t="s">
        <v>547</v>
      </c>
      <c r="H421" s="127">
        <v>161</v>
      </c>
      <c r="I421" s="102" t="s">
        <v>548</v>
      </c>
      <c r="J421" s="168">
        <v>19.39</v>
      </c>
      <c r="K421" s="168"/>
      <c r="L421" s="168"/>
      <c r="M421" s="171"/>
    </row>
    <row r="422" spans="1:13" ht="27">
      <c r="A422" s="172" t="s">
        <v>2050</v>
      </c>
      <c r="B422" s="172" t="s">
        <v>591</v>
      </c>
      <c r="C422" s="172">
        <v>21</v>
      </c>
      <c r="D422" s="172">
        <v>0</v>
      </c>
      <c r="E422" s="20" t="s">
        <v>83</v>
      </c>
      <c r="F422" s="20" t="s">
        <v>529</v>
      </c>
      <c r="G422" s="20" t="s">
        <v>532</v>
      </c>
      <c r="H422" s="20">
        <v>456</v>
      </c>
      <c r="I422" s="102" t="s">
        <v>560</v>
      </c>
      <c r="J422" s="166">
        <v>45.411010101010092</v>
      </c>
      <c r="K422" s="166">
        <v>43</v>
      </c>
      <c r="L422" s="166">
        <v>2.4110101010100919</v>
      </c>
      <c r="M422" s="169">
        <v>0</v>
      </c>
    </row>
    <row r="423" spans="1:13" ht="27">
      <c r="A423" s="173" t="s">
        <v>2051</v>
      </c>
      <c r="B423" s="173"/>
      <c r="C423" s="173"/>
      <c r="D423" s="173"/>
      <c r="E423" s="127" t="s">
        <v>83</v>
      </c>
      <c r="F423" s="127" t="s">
        <v>529</v>
      </c>
      <c r="G423" s="127" t="s">
        <v>530</v>
      </c>
      <c r="H423" s="127">
        <v>353</v>
      </c>
      <c r="I423" s="102" t="s">
        <v>536</v>
      </c>
      <c r="J423" s="167"/>
      <c r="K423" s="167"/>
      <c r="L423" s="167"/>
      <c r="M423" s="170"/>
    </row>
    <row r="424" spans="1:13" ht="13.5">
      <c r="A424" s="173" t="s">
        <v>2051</v>
      </c>
      <c r="B424" s="173"/>
      <c r="C424" s="173"/>
      <c r="D424" s="173"/>
      <c r="E424" s="127" t="s">
        <v>83</v>
      </c>
      <c r="F424" s="127" t="s">
        <v>529</v>
      </c>
      <c r="G424" s="127" t="s">
        <v>530</v>
      </c>
      <c r="H424" s="127">
        <v>355</v>
      </c>
      <c r="I424" s="102" t="s">
        <v>552</v>
      </c>
      <c r="J424" s="167"/>
      <c r="K424" s="167"/>
      <c r="L424" s="167"/>
      <c r="M424" s="170"/>
    </row>
    <row r="425" spans="1:13" ht="27">
      <c r="A425" s="173" t="s">
        <v>2051</v>
      </c>
      <c r="B425" s="173"/>
      <c r="C425" s="173"/>
      <c r="D425" s="173"/>
      <c r="E425" s="127" t="s">
        <v>32</v>
      </c>
      <c r="F425" s="127" t="s">
        <v>537</v>
      </c>
      <c r="G425" s="127" t="s">
        <v>538</v>
      </c>
      <c r="H425" s="127">
        <v>612</v>
      </c>
      <c r="I425" s="102" t="s">
        <v>552</v>
      </c>
      <c r="J425" s="167"/>
      <c r="K425" s="167"/>
      <c r="L425" s="167"/>
      <c r="M425" s="170"/>
    </row>
    <row r="426" spans="1:13" ht="13.5">
      <c r="A426" s="173" t="s">
        <v>2051</v>
      </c>
      <c r="B426" s="173"/>
      <c r="C426" s="173"/>
      <c r="D426" s="173"/>
      <c r="E426" s="126" t="s">
        <v>83</v>
      </c>
      <c r="F426" s="127" t="s">
        <v>529</v>
      </c>
      <c r="G426" s="127" t="s">
        <v>530</v>
      </c>
      <c r="H426" s="127">
        <v>362</v>
      </c>
      <c r="I426" s="102" t="s">
        <v>531</v>
      </c>
      <c r="J426" s="167"/>
      <c r="K426" s="167"/>
      <c r="L426" s="167"/>
      <c r="M426" s="170"/>
    </row>
    <row r="427" spans="1:13" ht="13.5">
      <c r="A427" s="173" t="s">
        <v>2051</v>
      </c>
      <c r="B427" s="173"/>
      <c r="C427" s="173"/>
      <c r="D427" s="173"/>
      <c r="E427" s="126" t="s">
        <v>83</v>
      </c>
      <c r="F427" s="127" t="s">
        <v>529</v>
      </c>
      <c r="G427" s="127" t="s">
        <v>530</v>
      </c>
      <c r="H427" s="127">
        <v>361</v>
      </c>
      <c r="I427" s="102" t="s">
        <v>535</v>
      </c>
      <c r="J427" s="167"/>
      <c r="K427" s="167"/>
      <c r="L427" s="167"/>
      <c r="M427" s="170"/>
    </row>
    <row r="428" spans="1:13" ht="27">
      <c r="A428" s="173" t="s">
        <v>2051</v>
      </c>
      <c r="B428" s="173"/>
      <c r="C428" s="173"/>
      <c r="D428" s="173"/>
      <c r="E428" s="127" t="s">
        <v>32</v>
      </c>
      <c r="F428" s="127" t="s">
        <v>537</v>
      </c>
      <c r="G428" s="127" t="s">
        <v>538</v>
      </c>
      <c r="H428" s="127">
        <v>609</v>
      </c>
      <c r="I428" s="102" t="s">
        <v>539</v>
      </c>
      <c r="J428" s="167"/>
      <c r="K428" s="167"/>
      <c r="L428" s="167"/>
      <c r="M428" s="170"/>
    </row>
    <row r="429" spans="1:13" ht="27">
      <c r="A429" s="173" t="s">
        <v>2051</v>
      </c>
      <c r="B429" s="173"/>
      <c r="C429" s="173"/>
      <c r="D429" s="173"/>
      <c r="E429" s="127" t="s">
        <v>32</v>
      </c>
      <c r="F429" s="127" t="s">
        <v>540</v>
      </c>
      <c r="G429" s="127" t="s">
        <v>541</v>
      </c>
      <c r="H429" s="127">
        <v>1018</v>
      </c>
      <c r="I429" s="102" t="s">
        <v>542</v>
      </c>
      <c r="J429" s="167"/>
      <c r="K429" s="167"/>
      <c r="L429" s="167"/>
      <c r="M429" s="170"/>
    </row>
    <row r="430" spans="1:13" ht="40.5">
      <c r="A430" s="173" t="s">
        <v>2051</v>
      </c>
      <c r="B430" s="173"/>
      <c r="C430" s="173"/>
      <c r="D430" s="173"/>
      <c r="E430" s="127" t="s">
        <v>32</v>
      </c>
      <c r="F430" s="127" t="s">
        <v>537</v>
      </c>
      <c r="G430" s="127" t="s">
        <v>543</v>
      </c>
      <c r="H430" s="127" t="s">
        <v>544</v>
      </c>
      <c r="I430" s="102" t="s">
        <v>545</v>
      </c>
      <c r="J430" s="167"/>
      <c r="K430" s="167"/>
      <c r="L430" s="167"/>
      <c r="M430" s="170"/>
    </row>
    <row r="431" spans="1:13" ht="27">
      <c r="A431" s="173" t="s">
        <v>2051</v>
      </c>
      <c r="B431" s="173"/>
      <c r="C431" s="173"/>
      <c r="D431" s="173"/>
      <c r="E431" s="127" t="s">
        <v>32</v>
      </c>
      <c r="F431" s="127" t="s">
        <v>537</v>
      </c>
      <c r="G431" s="127" t="s">
        <v>543</v>
      </c>
      <c r="H431" s="127">
        <v>506</v>
      </c>
      <c r="I431" s="102" t="s">
        <v>546</v>
      </c>
      <c r="J431" s="167"/>
      <c r="K431" s="167"/>
      <c r="L431" s="167"/>
      <c r="M431" s="170"/>
    </row>
    <row r="432" spans="1:13" ht="27">
      <c r="A432" s="174" t="s">
        <v>2051</v>
      </c>
      <c r="B432" s="174"/>
      <c r="C432" s="174"/>
      <c r="D432" s="174"/>
      <c r="E432" s="126" t="s">
        <v>83</v>
      </c>
      <c r="F432" s="127" t="s">
        <v>529</v>
      </c>
      <c r="G432" s="127" t="s">
        <v>547</v>
      </c>
      <c r="H432" s="127">
        <v>161</v>
      </c>
      <c r="I432" s="102" t="s">
        <v>548</v>
      </c>
      <c r="J432" s="168">
        <v>50.713999999999999</v>
      </c>
      <c r="K432" s="168"/>
      <c r="L432" s="168"/>
      <c r="M432" s="171"/>
    </row>
    <row r="433" spans="1:13" ht="40.5">
      <c r="A433" s="172" t="s">
        <v>2051</v>
      </c>
      <c r="B433" s="172" t="s">
        <v>592</v>
      </c>
      <c r="C433" s="172">
        <v>29</v>
      </c>
      <c r="D433" s="172">
        <v>2</v>
      </c>
      <c r="E433" s="20" t="s">
        <v>83</v>
      </c>
      <c r="F433" s="20" t="s">
        <v>529</v>
      </c>
      <c r="G433" s="20" t="s">
        <v>532</v>
      </c>
      <c r="H433" s="20">
        <v>458</v>
      </c>
      <c r="I433" s="102" t="s">
        <v>551</v>
      </c>
      <c r="J433" s="166">
        <v>52.559209401709388</v>
      </c>
      <c r="K433" s="166">
        <v>55</v>
      </c>
      <c r="L433" s="166">
        <v>-2.4407905982906115</v>
      </c>
      <c r="M433" s="169">
        <v>0</v>
      </c>
    </row>
    <row r="434" spans="1:13" ht="27">
      <c r="A434" s="173" t="s">
        <v>2050</v>
      </c>
      <c r="B434" s="173"/>
      <c r="C434" s="173"/>
      <c r="D434" s="173"/>
      <c r="E434" s="126" t="s">
        <v>32</v>
      </c>
      <c r="F434" s="127" t="s">
        <v>537</v>
      </c>
      <c r="G434" s="127" t="s">
        <v>543</v>
      </c>
      <c r="H434" s="127">
        <v>501</v>
      </c>
      <c r="I434" s="103" t="s">
        <v>2052</v>
      </c>
      <c r="J434" s="167"/>
      <c r="K434" s="167"/>
      <c r="L434" s="167"/>
      <c r="M434" s="170"/>
    </row>
    <row r="435" spans="1:13" ht="27">
      <c r="A435" s="173" t="s">
        <v>2050</v>
      </c>
      <c r="B435" s="173"/>
      <c r="C435" s="173"/>
      <c r="D435" s="173"/>
      <c r="E435" s="127" t="s">
        <v>83</v>
      </c>
      <c r="F435" s="127" t="s">
        <v>529</v>
      </c>
      <c r="G435" s="127" t="s">
        <v>532</v>
      </c>
      <c r="H435" s="127">
        <v>450</v>
      </c>
      <c r="I435" s="102" t="s">
        <v>553</v>
      </c>
      <c r="J435" s="167"/>
      <c r="K435" s="167"/>
      <c r="L435" s="167"/>
      <c r="M435" s="170"/>
    </row>
    <row r="436" spans="1:13" ht="13.5">
      <c r="A436" s="173" t="s">
        <v>2050</v>
      </c>
      <c r="B436" s="173"/>
      <c r="C436" s="173"/>
      <c r="D436" s="173"/>
      <c r="E436" s="126" t="s">
        <v>83</v>
      </c>
      <c r="F436" s="127" t="s">
        <v>529</v>
      </c>
      <c r="G436" s="127" t="s">
        <v>530</v>
      </c>
      <c r="H436" s="127">
        <v>362</v>
      </c>
      <c r="I436" s="102" t="s">
        <v>531</v>
      </c>
      <c r="J436" s="167"/>
      <c r="K436" s="167"/>
      <c r="L436" s="167"/>
      <c r="M436" s="170"/>
    </row>
    <row r="437" spans="1:13" ht="13.5">
      <c r="A437" s="173" t="s">
        <v>2050</v>
      </c>
      <c r="B437" s="173"/>
      <c r="C437" s="173"/>
      <c r="D437" s="173"/>
      <c r="E437" s="126" t="s">
        <v>83</v>
      </c>
      <c r="F437" s="127" t="s">
        <v>529</v>
      </c>
      <c r="G437" s="127" t="s">
        <v>530</v>
      </c>
      <c r="H437" s="127">
        <v>361</v>
      </c>
      <c r="I437" s="102" t="s">
        <v>535</v>
      </c>
      <c r="J437" s="167"/>
      <c r="K437" s="167"/>
      <c r="L437" s="167"/>
      <c r="M437" s="170"/>
    </row>
    <row r="438" spans="1:13" ht="27">
      <c r="A438" s="173" t="s">
        <v>2050</v>
      </c>
      <c r="B438" s="173"/>
      <c r="C438" s="173"/>
      <c r="D438" s="173"/>
      <c r="E438" s="127" t="s">
        <v>32</v>
      </c>
      <c r="F438" s="127" t="s">
        <v>537</v>
      </c>
      <c r="G438" s="127" t="s">
        <v>538</v>
      </c>
      <c r="H438" s="127">
        <v>609</v>
      </c>
      <c r="I438" s="102" t="s">
        <v>539</v>
      </c>
      <c r="J438" s="167"/>
      <c r="K438" s="167"/>
      <c r="L438" s="167"/>
      <c r="M438" s="170"/>
    </row>
    <row r="439" spans="1:13" ht="27">
      <c r="A439" s="173" t="s">
        <v>2050</v>
      </c>
      <c r="B439" s="173"/>
      <c r="C439" s="173"/>
      <c r="D439" s="173"/>
      <c r="E439" s="127" t="s">
        <v>32</v>
      </c>
      <c r="F439" s="127" t="s">
        <v>540</v>
      </c>
      <c r="G439" s="127" t="s">
        <v>541</v>
      </c>
      <c r="H439" s="127">
        <v>1018</v>
      </c>
      <c r="I439" s="102" t="s">
        <v>542</v>
      </c>
      <c r="J439" s="167"/>
      <c r="K439" s="167"/>
      <c r="L439" s="167"/>
      <c r="M439" s="170"/>
    </row>
    <row r="440" spans="1:13" ht="40.5">
      <c r="A440" s="173" t="s">
        <v>2050</v>
      </c>
      <c r="B440" s="173"/>
      <c r="C440" s="173"/>
      <c r="D440" s="173"/>
      <c r="E440" s="127" t="s">
        <v>32</v>
      </c>
      <c r="F440" s="127" t="s">
        <v>537</v>
      </c>
      <c r="G440" s="127" t="s">
        <v>543</v>
      </c>
      <c r="H440" s="127" t="s">
        <v>544</v>
      </c>
      <c r="I440" s="102" t="s">
        <v>545</v>
      </c>
      <c r="J440" s="167"/>
      <c r="K440" s="167"/>
      <c r="L440" s="167"/>
      <c r="M440" s="170"/>
    </row>
    <row r="441" spans="1:13" ht="27">
      <c r="A441" s="173" t="s">
        <v>2050</v>
      </c>
      <c r="B441" s="173"/>
      <c r="C441" s="173"/>
      <c r="D441" s="173"/>
      <c r="E441" s="127" t="s">
        <v>32</v>
      </c>
      <c r="F441" s="127" t="s">
        <v>537</v>
      </c>
      <c r="G441" s="127" t="s">
        <v>543</v>
      </c>
      <c r="H441" s="127">
        <v>506</v>
      </c>
      <c r="I441" s="102" t="s">
        <v>546</v>
      </c>
      <c r="J441" s="167"/>
      <c r="K441" s="167"/>
      <c r="L441" s="167"/>
      <c r="M441" s="170"/>
    </row>
    <row r="442" spans="1:13" ht="27">
      <c r="A442" s="174" t="s">
        <v>2050</v>
      </c>
      <c r="B442" s="174"/>
      <c r="C442" s="174"/>
      <c r="D442" s="174"/>
      <c r="E442" s="126" t="s">
        <v>83</v>
      </c>
      <c r="F442" s="127" t="s">
        <v>529</v>
      </c>
      <c r="G442" s="127" t="s">
        <v>547</v>
      </c>
      <c r="H442" s="127">
        <v>161</v>
      </c>
      <c r="I442" s="102" t="s">
        <v>548</v>
      </c>
      <c r="J442" s="168" t="e">
        <v>#REF!</v>
      </c>
      <c r="K442" s="168"/>
      <c r="L442" s="168"/>
      <c r="M442" s="171"/>
    </row>
    <row r="443" spans="1:13" ht="27">
      <c r="A443" s="172" t="s">
        <v>2050</v>
      </c>
      <c r="B443" s="172" t="s">
        <v>593</v>
      </c>
      <c r="C443" s="172">
        <v>0</v>
      </c>
      <c r="D443" s="172">
        <v>0</v>
      </c>
      <c r="E443" s="20" t="s">
        <v>83</v>
      </c>
      <c r="F443" s="20" t="s">
        <v>529</v>
      </c>
      <c r="G443" s="20" t="s">
        <v>532</v>
      </c>
      <c r="H443" s="20">
        <v>456</v>
      </c>
      <c r="I443" s="102" t="s">
        <v>560</v>
      </c>
      <c r="J443" s="166">
        <v>17.642146464646466</v>
      </c>
      <c r="K443" s="166">
        <v>15</v>
      </c>
      <c r="L443" s="166">
        <v>2.6421464646464656</v>
      </c>
      <c r="M443" s="169">
        <v>0</v>
      </c>
    </row>
    <row r="444" spans="1:13" ht="27">
      <c r="A444" s="173" t="s">
        <v>2050</v>
      </c>
      <c r="B444" s="173"/>
      <c r="C444" s="173"/>
      <c r="D444" s="173"/>
      <c r="E444" s="127" t="s">
        <v>32</v>
      </c>
      <c r="F444" s="127" t="s">
        <v>537</v>
      </c>
      <c r="G444" s="127" t="s">
        <v>538</v>
      </c>
      <c r="H444" s="127">
        <v>604</v>
      </c>
      <c r="I444" s="102" t="s">
        <v>555</v>
      </c>
      <c r="J444" s="167"/>
      <c r="K444" s="167"/>
      <c r="L444" s="167"/>
      <c r="M444" s="170"/>
    </row>
    <row r="445" spans="1:13" ht="13.5">
      <c r="A445" s="173" t="s">
        <v>2050</v>
      </c>
      <c r="B445" s="173"/>
      <c r="C445" s="173"/>
      <c r="D445" s="173"/>
      <c r="E445" s="127" t="s">
        <v>83</v>
      </c>
      <c r="F445" s="127" t="s">
        <v>529</v>
      </c>
      <c r="G445" s="127" t="s">
        <v>532</v>
      </c>
      <c r="H445" s="127">
        <v>454</v>
      </c>
      <c r="I445" s="102" t="s">
        <v>561</v>
      </c>
      <c r="J445" s="167"/>
      <c r="K445" s="167"/>
      <c r="L445" s="167"/>
      <c r="M445" s="170"/>
    </row>
    <row r="446" spans="1:13" ht="13.5">
      <c r="A446" s="173" t="s">
        <v>2050</v>
      </c>
      <c r="B446" s="173"/>
      <c r="C446" s="173"/>
      <c r="D446" s="173"/>
      <c r="E446" s="126" t="s">
        <v>83</v>
      </c>
      <c r="F446" s="127" t="s">
        <v>529</v>
      </c>
      <c r="G446" s="127" t="s">
        <v>530</v>
      </c>
      <c r="H446" s="127">
        <v>362</v>
      </c>
      <c r="I446" s="102" t="s">
        <v>531</v>
      </c>
      <c r="J446" s="167"/>
      <c r="K446" s="167"/>
      <c r="L446" s="167"/>
      <c r="M446" s="170"/>
    </row>
    <row r="447" spans="1:13" ht="13.5">
      <c r="A447" s="173" t="s">
        <v>2050</v>
      </c>
      <c r="B447" s="173"/>
      <c r="C447" s="173"/>
      <c r="D447" s="173"/>
      <c r="E447" s="126" t="s">
        <v>83</v>
      </c>
      <c r="F447" s="127" t="s">
        <v>529</v>
      </c>
      <c r="G447" s="127" t="s">
        <v>530</v>
      </c>
      <c r="H447" s="127">
        <v>361</v>
      </c>
      <c r="I447" s="102" t="s">
        <v>535</v>
      </c>
      <c r="J447" s="167"/>
      <c r="K447" s="167"/>
      <c r="L447" s="167"/>
      <c r="M447" s="170"/>
    </row>
    <row r="448" spans="1:13" ht="27">
      <c r="A448" s="173" t="s">
        <v>2050</v>
      </c>
      <c r="B448" s="173"/>
      <c r="C448" s="173"/>
      <c r="D448" s="173"/>
      <c r="E448" s="127" t="s">
        <v>32</v>
      </c>
      <c r="F448" s="127" t="s">
        <v>537</v>
      </c>
      <c r="G448" s="127" t="s">
        <v>538</v>
      </c>
      <c r="H448" s="127">
        <v>609</v>
      </c>
      <c r="I448" s="102" t="s">
        <v>539</v>
      </c>
      <c r="J448" s="167"/>
      <c r="K448" s="167"/>
      <c r="L448" s="167"/>
      <c r="M448" s="170"/>
    </row>
    <row r="449" spans="1:13" ht="27">
      <c r="A449" s="173" t="s">
        <v>2050</v>
      </c>
      <c r="B449" s="173"/>
      <c r="C449" s="173"/>
      <c r="D449" s="173"/>
      <c r="E449" s="127" t="s">
        <v>32</v>
      </c>
      <c r="F449" s="127" t="s">
        <v>540</v>
      </c>
      <c r="G449" s="127" t="s">
        <v>541</v>
      </c>
      <c r="H449" s="127">
        <v>1018</v>
      </c>
      <c r="I449" s="102" t="s">
        <v>542</v>
      </c>
      <c r="J449" s="167"/>
      <c r="K449" s="167"/>
      <c r="L449" s="167"/>
      <c r="M449" s="170"/>
    </row>
    <row r="450" spans="1:13" ht="40.5">
      <c r="A450" s="173" t="s">
        <v>2050</v>
      </c>
      <c r="B450" s="173"/>
      <c r="C450" s="173"/>
      <c r="D450" s="173"/>
      <c r="E450" s="127" t="s">
        <v>32</v>
      </c>
      <c r="F450" s="127" t="s">
        <v>537</v>
      </c>
      <c r="G450" s="127" t="s">
        <v>543</v>
      </c>
      <c r="H450" s="127" t="s">
        <v>544</v>
      </c>
      <c r="I450" s="102" t="s">
        <v>545</v>
      </c>
      <c r="J450" s="167"/>
      <c r="K450" s="167"/>
      <c r="L450" s="167"/>
      <c r="M450" s="170"/>
    </row>
    <row r="451" spans="1:13" ht="27">
      <c r="A451" s="173" t="s">
        <v>2050</v>
      </c>
      <c r="B451" s="173"/>
      <c r="C451" s="173"/>
      <c r="D451" s="173"/>
      <c r="E451" s="127" t="s">
        <v>32</v>
      </c>
      <c r="F451" s="127" t="s">
        <v>537</v>
      </c>
      <c r="G451" s="127" t="s">
        <v>543</v>
      </c>
      <c r="H451" s="127">
        <v>506</v>
      </c>
      <c r="I451" s="102" t="s">
        <v>546</v>
      </c>
      <c r="J451" s="167"/>
      <c r="K451" s="167"/>
      <c r="L451" s="167"/>
      <c r="M451" s="170"/>
    </row>
    <row r="452" spans="1:13" ht="27">
      <c r="A452" s="174" t="s">
        <v>2050</v>
      </c>
      <c r="B452" s="174"/>
      <c r="C452" s="174"/>
      <c r="D452" s="174"/>
      <c r="E452" s="126" t="s">
        <v>83</v>
      </c>
      <c r="F452" s="127" t="s">
        <v>529</v>
      </c>
      <c r="G452" s="127" t="s">
        <v>547</v>
      </c>
      <c r="H452" s="127">
        <v>161</v>
      </c>
      <c r="I452" s="102" t="s">
        <v>548</v>
      </c>
      <c r="J452" s="168">
        <v>12.66</v>
      </c>
      <c r="K452" s="168"/>
      <c r="L452" s="168"/>
      <c r="M452" s="171"/>
    </row>
    <row r="453" spans="1:13" ht="27">
      <c r="A453" s="172" t="s">
        <v>2050</v>
      </c>
      <c r="B453" s="172" t="s">
        <v>594</v>
      </c>
      <c r="C453" s="172">
        <v>11</v>
      </c>
      <c r="D453" s="172">
        <v>2</v>
      </c>
      <c r="E453" s="20" t="s">
        <v>83</v>
      </c>
      <c r="F453" s="20" t="s">
        <v>529</v>
      </c>
      <c r="G453" s="20" t="s">
        <v>532</v>
      </c>
      <c r="H453" s="20">
        <v>459</v>
      </c>
      <c r="I453" s="102" t="s">
        <v>557</v>
      </c>
      <c r="J453" s="166">
        <v>28.774305555555557</v>
      </c>
      <c r="K453" s="166">
        <v>30.999999999999996</v>
      </c>
      <c r="L453" s="166">
        <v>-2.2256944444444393</v>
      </c>
      <c r="M453" s="169">
        <v>0</v>
      </c>
    </row>
    <row r="454" spans="1:13" ht="27">
      <c r="A454" s="173" t="s">
        <v>2053</v>
      </c>
      <c r="B454" s="173"/>
      <c r="C454" s="173"/>
      <c r="D454" s="173"/>
      <c r="E454" s="127" t="s">
        <v>83</v>
      </c>
      <c r="F454" s="127" t="s">
        <v>529</v>
      </c>
      <c r="G454" s="127" t="s">
        <v>532</v>
      </c>
      <c r="H454" s="127">
        <v>455</v>
      </c>
      <c r="I454" s="102" t="s">
        <v>534</v>
      </c>
      <c r="J454" s="167"/>
      <c r="K454" s="167"/>
      <c r="L454" s="167"/>
      <c r="M454" s="170"/>
    </row>
    <row r="455" spans="1:13" ht="13.5">
      <c r="A455" s="173" t="s">
        <v>2053</v>
      </c>
      <c r="B455" s="173"/>
      <c r="C455" s="173"/>
      <c r="D455" s="173"/>
      <c r="E455" s="126" t="s">
        <v>83</v>
      </c>
      <c r="F455" s="127" t="s">
        <v>529</v>
      </c>
      <c r="G455" s="127" t="s">
        <v>530</v>
      </c>
      <c r="H455" s="127">
        <v>351</v>
      </c>
      <c r="I455" s="102" t="s">
        <v>145</v>
      </c>
      <c r="J455" s="167"/>
      <c r="K455" s="167"/>
      <c r="L455" s="167"/>
      <c r="M455" s="170"/>
    </row>
    <row r="456" spans="1:13" ht="54">
      <c r="A456" s="173" t="s">
        <v>2053</v>
      </c>
      <c r="B456" s="173"/>
      <c r="C456" s="173"/>
      <c r="D456" s="173"/>
      <c r="E456" s="127" t="s">
        <v>32</v>
      </c>
      <c r="F456" s="127" t="s">
        <v>537</v>
      </c>
      <c r="G456" s="127" t="s">
        <v>538</v>
      </c>
      <c r="H456" s="127">
        <v>601</v>
      </c>
      <c r="I456" s="102" t="s">
        <v>558</v>
      </c>
      <c r="J456" s="167"/>
      <c r="K456" s="167"/>
      <c r="L456" s="167"/>
      <c r="M456" s="170"/>
    </row>
    <row r="457" spans="1:13" ht="13.5">
      <c r="A457" s="173" t="s">
        <v>2053</v>
      </c>
      <c r="B457" s="173"/>
      <c r="C457" s="173"/>
      <c r="D457" s="173"/>
      <c r="E457" s="126" t="s">
        <v>83</v>
      </c>
      <c r="F457" s="127" t="s">
        <v>529</v>
      </c>
      <c r="G457" s="127" t="s">
        <v>530</v>
      </c>
      <c r="H457" s="127">
        <v>362</v>
      </c>
      <c r="I457" s="102" t="s">
        <v>531</v>
      </c>
      <c r="J457" s="167"/>
      <c r="K457" s="167"/>
      <c r="L457" s="167"/>
      <c r="M457" s="170"/>
    </row>
    <row r="458" spans="1:13" ht="13.5">
      <c r="A458" s="173" t="s">
        <v>2053</v>
      </c>
      <c r="B458" s="173"/>
      <c r="C458" s="173"/>
      <c r="D458" s="173"/>
      <c r="E458" s="126" t="s">
        <v>83</v>
      </c>
      <c r="F458" s="127" t="s">
        <v>529</v>
      </c>
      <c r="G458" s="127" t="s">
        <v>530</v>
      </c>
      <c r="H458" s="127">
        <v>361</v>
      </c>
      <c r="I458" s="102" t="s">
        <v>535</v>
      </c>
      <c r="J458" s="167"/>
      <c r="K458" s="167"/>
      <c r="L458" s="167"/>
      <c r="M458" s="170"/>
    </row>
    <row r="459" spans="1:13" ht="27">
      <c r="A459" s="173" t="s">
        <v>2053</v>
      </c>
      <c r="B459" s="173"/>
      <c r="C459" s="173"/>
      <c r="D459" s="173"/>
      <c r="E459" s="127" t="s">
        <v>32</v>
      </c>
      <c r="F459" s="127" t="s">
        <v>537</v>
      </c>
      <c r="G459" s="127" t="s">
        <v>538</v>
      </c>
      <c r="H459" s="127">
        <v>609</v>
      </c>
      <c r="I459" s="102" t="s">
        <v>539</v>
      </c>
      <c r="J459" s="167"/>
      <c r="K459" s="167"/>
      <c r="L459" s="167"/>
      <c r="M459" s="170"/>
    </row>
    <row r="460" spans="1:13" ht="27">
      <c r="A460" s="173" t="s">
        <v>2053</v>
      </c>
      <c r="B460" s="173"/>
      <c r="C460" s="173"/>
      <c r="D460" s="173"/>
      <c r="E460" s="127" t="s">
        <v>32</v>
      </c>
      <c r="F460" s="127" t="s">
        <v>540</v>
      </c>
      <c r="G460" s="127" t="s">
        <v>541</v>
      </c>
      <c r="H460" s="127">
        <v>1018</v>
      </c>
      <c r="I460" s="102" t="s">
        <v>542</v>
      </c>
      <c r="J460" s="167"/>
      <c r="K460" s="167"/>
      <c r="L460" s="167"/>
      <c r="M460" s="170"/>
    </row>
    <row r="461" spans="1:13" ht="40.5">
      <c r="A461" s="173" t="s">
        <v>2053</v>
      </c>
      <c r="B461" s="173"/>
      <c r="C461" s="173"/>
      <c r="D461" s="173"/>
      <c r="E461" s="127" t="s">
        <v>32</v>
      </c>
      <c r="F461" s="127" t="s">
        <v>537</v>
      </c>
      <c r="G461" s="127" t="s">
        <v>543</v>
      </c>
      <c r="H461" s="127" t="s">
        <v>544</v>
      </c>
      <c r="I461" s="102" t="s">
        <v>545</v>
      </c>
      <c r="J461" s="167"/>
      <c r="K461" s="167"/>
      <c r="L461" s="167"/>
      <c r="M461" s="170"/>
    </row>
    <row r="462" spans="1:13" ht="27">
      <c r="A462" s="173" t="s">
        <v>2053</v>
      </c>
      <c r="B462" s="173"/>
      <c r="C462" s="173"/>
      <c r="D462" s="173"/>
      <c r="E462" s="127" t="s">
        <v>32</v>
      </c>
      <c r="F462" s="127" t="s">
        <v>537</v>
      </c>
      <c r="G462" s="127" t="s">
        <v>543</v>
      </c>
      <c r="H462" s="127">
        <v>506</v>
      </c>
      <c r="I462" s="102" t="s">
        <v>546</v>
      </c>
      <c r="J462" s="167"/>
      <c r="K462" s="167"/>
      <c r="L462" s="167"/>
      <c r="M462" s="170"/>
    </row>
    <row r="463" spans="1:13" ht="27">
      <c r="A463" s="174" t="s">
        <v>2053</v>
      </c>
      <c r="B463" s="174"/>
      <c r="C463" s="174"/>
      <c r="D463" s="174"/>
      <c r="E463" s="126" t="s">
        <v>83</v>
      </c>
      <c r="F463" s="127" t="s">
        <v>529</v>
      </c>
      <c r="G463" s="127" t="s">
        <v>547</v>
      </c>
      <c r="H463" s="127">
        <v>161</v>
      </c>
      <c r="I463" s="102" t="s">
        <v>548</v>
      </c>
      <c r="J463" s="168">
        <v>15.583</v>
      </c>
      <c r="K463" s="168"/>
      <c r="L463" s="168"/>
      <c r="M463" s="171"/>
    </row>
    <row r="464" spans="1:13" ht="27">
      <c r="A464" s="172" t="s">
        <v>2053</v>
      </c>
      <c r="B464" s="172" t="s">
        <v>595</v>
      </c>
      <c r="C464" s="172">
        <v>0</v>
      </c>
      <c r="D464" s="172">
        <v>3</v>
      </c>
      <c r="E464" s="20" t="s">
        <v>83</v>
      </c>
      <c r="F464" s="20" t="s">
        <v>529</v>
      </c>
      <c r="G464" s="20" t="s">
        <v>532</v>
      </c>
      <c r="H464" s="20">
        <v>459</v>
      </c>
      <c r="I464" s="102" t="s">
        <v>557</v>
      </c>
      <c r="J464" s="166">
        <v>19.901805555555558</v>
      </c>
      <c r="K464" s="166">
        <v>17</v>
      </c>
      <c r="L464" s="166">
        <v>2.9018055555555584</v>
      </c>
      <c r="M464" s="169">
        <v>0</v>
      </c>
    </row>
    <row r="465" spans="1:13" ht="13.5">
      <c r="A465" s="173" t="s">
        <v>2054</v>
      </c>
      <c r="B465" s="173"/>
      <c r="C465" s="173"/>
      <c r="D465" s="173"/>
      <c r="E465" s="126" t="s">
        <v>83</v>
      </c>
      <c r="F465" s="127" t="s">
        <v>529</v>
      </c>
      <c r="G465" s="127" t="s">
        <v>530</v>
      </c>
      <c r="H465" s="127">
        <v>352</v>
      </c>
      <c r="I465" s="102" t="s">
        <v>145</v>
      </c>
      <c r="J465" s="167"/>
      <c r="K465" s="167"/>
      <c r="L465" s="167"/>
      <c r="M465" s="170"/>
    </row>
    <row r="466" spans="1:13" ht="54">
      <c r="A466" s="173" t="s">
        <v>2054</v>
      </c>
      <c r="B466" s="173"/>
      <c r="C466" s="173"/>
      <c r="D466" s="173"/>
      <c r="E466" s="127" t="s">
        <v>32</v>
      </c>
      <c r="F466" s="127" t="s">
        <v>537</v>
      </c>
      <c r="G466" s="127" t="s">
        <v>538</v>
      </c>
      <c r="H466" s="127">
        <v>601</v>
      </c>
      <c r="I466" s="102" t="s">
        <v>558</v>
      </c>
      <c r="J466" s="167"/>
      <c r="K466" s="167"/>
      <c r="L466" s="167"/>
      <c r="M466" s="170"/>
    </row>
    <row r="467" spans="1:13" ht="13.5">
      <c r="A467" s="173" t="s">
        <v>2054</v>
      </c>
      <c r="B467" s="173"/>
      <c r="C467" s="173"/>
      <c r="D467" s="173"/>
      <c r="E467" s="126" t="s">
        <v>83</v>
      </c>
      <c r="F467" s="127" t="s">
        <v>529</v>
      </c>
      <c r="G467" s="127" t="s">
        <v>530</v>
      </c>
      <c r="H467" s="127">
        <v>362</v>
      </c>
      <c r="I467" s="102" t="s">
        <v>531</v>
      </c>
      <c r="J467" s="167"/>
      <c r="K467" s="167"/>
      <c r="L467" s="167"/>
      <c r="M467" s="170"/>
    </row>
    <row r="468" spans="1:13" ht="13.5">
      <c r="A468" s="173" t="s">
        <v>2054</v>
      </c>
      <c r="B468" s="173"/>
      <c r="C468" s="173"/>
      <c r="D468" s="173"/>
      <c r="E468" s="126" t="s">
        <v>83</v>
      </c>
      <c r="F468" s="127" t="s">
        <v>529</v>
      </c>
      <c r="G468" s="127" t="s">
        <v>530</v>
      </c>
      <c r="H468" s="127">
        <v>361</v>
      </c>
      <c r="I468" s="102" t="s">
        <v>535</v>
      </c>
      <c r="J468" s="167"/>
      <c r="K468" s="167"/>
      <c r="L468" s="167"/>
      <c r="M468" s="170"/>
    </row>
    <row r="469" spans="1:13" ht="27">
      <c r="A469" s="173" t="s">
        <v>2054</v>
      </c>
      <c r="B469" s="173"/>
      <c r="C469" s="173"/>
      <c r="D469" s="173"/>
      <c r="E469" s="127" t="s">
        <v>32</v>
      </c>
      <c r="F469" s="127" t="s">
        <v>537</v>
      </c>
      <c r="G469" s="127" t="s">
        <v>538</v>
      </c>
      <c r="H469" s="127">
        <v>609</v>
      </c>
      <c r="I469" s="102" t="s">
        <v>539</v>
      </c>
      <c r="J469" s="167"/>
      <c r="K469" s="167"/>
      <c r="L469" s="167"/>
      <c r="M469" s="170"/>
    </row>
    <row r="470" spans="1:13" ht="27">
      <c r="A470" s="173" t="s">
        <v>2054</v>
      </c>
      <c r="B470" s="173"/>
      <c r="C470" s="173"/>
      <c r="D470" s="173"/>
      <c r="E470" s="127" t="s">
        <v>32</v>
      </c>
      <c r="F470" s="127" t="s">
        <v>540</v>
      </c>
      <c r="G470" s="127" t="s">
        <v>541</v>
      </c>
      <c r="H470" s="127">
        <v>1018</v>
      </c>
      <c r="I470" s="102" t="s">
        <v>542</v>
      </c>
      <c r="J470" s="167"/>
      <c r="K470" s="167"/>
      <c r="L470" s="167"/>
      <c r="M470" s="170"/>
    </row>
    <row r="471" spans="1:13" ht="40.5">
      <c r="A471" s="173" t="s">
        <v>2054</v>
      </c>
      <c r="B471" s="173"/>
      <c r="C471" s="173"/>
      <c r="D471" s="173"/>
      <c r="E471" s="127" t="s">
        <v>32</v>
      </c>
      <c r="F471" s="127" t="s">
        <v>537</v>
      </c>
      <c r="G471" s="127" t="s">
        <v>543</v>
      </c>
      <c r="H471" s="127" t="s">
        <v>544</v>
      </c>
      <c r="I471" s="102" t="s">
        <v>545</v>
      </c>
      <c r="J471" s="167"/>
      <c r="K471" s="167"/>
      <c r="L471" s="167"/>
      <c r="M471" s="170"/>
    </row>
    <row r="472" spans="1:13" ht="27">
      <c r="A472" s="173" t="s">
        <v>2054</v>
      </c>
      <c r="B472" s="173"/>
      <c r="C472" s="173"/>
      <c r="D472" s="173"/>
      <c r="E472" s="127" t="s">
        <v>32</v>
      </c>
      <c r="F472" s="127" t="s">
        <v>537</v>
      </c>
      <c r="G472" s="127" t="s">
        <v>543</v>
      </c>
      <c r="H472" s="127">
        <v>506</v>
      </c>
      <c r="I472" s="102" t="s">
        <v>546</v>
      </c>
      <c r="J472" s="167"/>
      <c r="K472" s="167"/>
      <c r="L472" s="167"/>
      <c r="M472" s="170"/>
    </row>
    <row r="473" spans="1:13" ht="27">
      <c r="A473" s="174" t="s">
        <v>2054</v>
      </c>
      <c r="B473" s="174"/>
      <c r="C473" s="174"/>
      <c r="D473" s="174"/>
      <c r="E473" s="126" t="s">
        <v>83</v>
      </c>
      <c r="F473" s="127" t="s">
        <v>529</v>
      </c>
      <c r="G473" s="127" t="s">
        <v>547</v>
      </c>
      <c r="H473" s="127">
        <v>161</v>
      </c>
      <c r="I473" s="102" t="s">
        <v>548</v>
      </c>
      <c r="J473" s="168">
        <v>13.1996</v>
      </c>
      <c r="K473" s="168"/>
      <c r="L473" s="168"/>
      <c r="M473" s="171"/>
    </row>
    <row r="474" spans="1:13" ht="27">
      <c r="A474" s="172" t="s">
        <v>2054</v>
      </c>
      <c r="B474" s="172" t="s">
        <v>596</v>
      </c>
      <c r="C474" s="172">
        <v>0</v>
      </c>
      <c r="D474" s="172">
        <v>0</v>
      </c>
      <c r="E474" s="20" t="s">
        <v>83</v>
      </c>
      <c r="F474" s="20" t="s">
        <v>529</v>
      </c>
      <c r="G474" s="20" t="s">
        <v>532</v>
      </c>
      <c r="H474" s="20">
        <v>453</v>
      </c>
      <c r="I474" s="102" t="s">
        <v>533</v>
      </c>
      <c r="J474" s="166">
        <v>19.025555555555556</v>
      </c>
      <c r="K474" s="166">
        <v>15</v>
      </c>
      <c r="L474" s="166">
        <v>4.025555555555556</v>
      </c>
      <c r="M474" s="169">
        <v>0</v>
      </c>
    </row>
    <row r="475" spans="1:13" ht="27">
      <c r="A475" s="173" t="s">
        <v>2054</v>
      </c>
      <c r="B475" s="173"/>
      <c r="C475" s="173"/>
      <c r="D475" s="173"/>
      <c r="E475" s="126" t="s">
        <v>32</v>
      </c>
      <c r="F475" s="127" t="s">
        <v>537</v>
      </c>
      <c r="G475" s="127" t="s">
        <v>538</v>
      </c>
      <c r="H475" s="127">
        <v>602</v>
      </c>
      <c r="I475" s="102" t="s">
        <v>555</v>
      </c>
      <c r="J475" s="167"/>
      <c r="K475" s="167"/>
      <c r="L475" s="167"/>
      <c r="M475" s="170"/>
    </row>
    <row r="476" spans="1:13" ht="13.5">
      <c r="A476" s="173" t="s">
        <v>2054</v>
      </c>
      <c r="B476" s="173"/>
      <c r="C476" s="173"/>
      <c r="D476" s="173"/>
      <c r="E476" s="127" t="s">
        <v>83</v>
      </c>
      <c r="F476" s="127" t="s">
        <v>529</v>
      </c>
      <c r="G476" s="127" t="s">
        <v>532</v>
      </c>
      <c r="H476" s="127">
        <v>454</v>
      </c>
      <c r="I476" s="102" t="s">
        <v>561</v>
      </c>
      <c r="J476" s="167"/>
      <c r="K476" s="167"/>
      <c r="L476" s="167"/>
      <c r="M476" s="170"/>
    </row>
    <row r="477" spans="1:13" ht="13.5">
      <c r="A477" s="173" t="s">
        <v>2054</v>
      </c>
      <c r="B477" s="173"/>
      <c r="C477" s="173"/>
      <c r="D477" s="173"/>
      <c r="E477" s="126" t="s">
        <v>83</v>
      </c>
      <c r="F477" s="127" t="s">
        <v>529</v>
      </c>
      <c r="G477" s="127" t="s">
        <v>530</v>
      </c>
      <c r="H477" s="127">
        <v>362</v>
      </c>
      <c r="I477" s="102" t="s">
        <v>531</v>
      </c>
      <c r="J477" s="167"/>
      <c r="K477" s="167"/>
      <c r="L477" s="167"/>
      <c r="M477" s="170"/>
    </row>
    <row r="478" spans="1:13" ht="13.5">
      <c r="A478" s="173" t="s">
        <v>2054</v>
      </c>
      <c r="B478" s="173"/>
      <c r="C478" s="173"/>
      <c r="D478" s="173"/>
      <c r="E478" s="126" t="s">
        <v>83</v>
      </c>
      <c r="F478" s="127" t="s">
        <v>529</v>
      </c>
      <c r="G478" s="127" t="s">
        <v>530</v>
      </c>
      <c r="H478" s="127">
        <v>361</v>
      </c>
      <c r="I478" s="102" t="s">
        <v>535</v>
      </c>
      <c r="J478" s="167"/>
      <c r="K478" s="167"/>
      <c r="L478" s="167"/>
      <c r="M478" s="170"/>
    </row>
    <row r="479" spans="1:13" ht="27">
      <c r="A479" s="173" t="s">
        <v>2054</v>
      </c>
      <c r="B479" s="173"/>
      <c r="C479" s="173"/>
      <c r="D479" s="173"/>
      <c r="E479" s="127" t="s">
        <v>32</v>
      </c>
      <c r="F479" s="127" t="s">
        <v>537</v>
      </c>
      <c r="G479" s="127" t="s">
        <v>538</v>
      </c>
      <c r="H479" s="127">
        <v>609</v>
      </c>
      <c r="I479" s="102" t="s">
        <v>539</v>
      </c>
      <c r="J479" s="167"/>
      <c r="K479" s="167"/>
      <c r="L479" s="167"/>
      <c r="M479" s="170"/>
    </row>
    <row r="480" spans="1:13" ht="27">
      <c r="A480" s="173" t="s">
        <v>2054</v>
      </c>
      <c r="B480" s="173"/>
      <c r="C480" s="173"/>
      <c r="D480" s="173"/>
      <c r="E480" s="127" t="s">
        <v>32</v>
      </c>
      <c r="F480" s="127" t="s">
        <v>540</v>
      </c>
      <c r="G480" s="127" t="s">
        <v>541</v>
      </c>
      <c r="H480" s="127">
        <v>1018</v>
      </c>
      <c r="I480" s="102" t="s">
        <v>542</v>
      </c>
      <c r="J480" s="167"/>
      <c r="K480" s="167"/>
      <c r="L480" s="167"/>
      <c r="M480" s="170"/>
    </row>
    <row r="481" spans="1:13" ht="40.5">
      <c r="A481" s="173" t="s">
        <v>2054</v>
      </c>
      <c r="B481" s="173"/>
      <c r="C481" s="173"/>
      <c r="D481" s="173"/>
      <c r="E481" s="127" t="s">
        <v>32</v>
      </c>
      <c r="F481" s="127" t="s">
        <v>537</v>
      </c>
      <c r="G481" s="127" t="s">
        <v>543</v>
      </c>
      <c r="H481" s="127" t="s">
        <v>544</v>
      </c>
      <c r="I481" s="102" t="s">
        <v>545</v>
      </c>
      <c r="J481" s="167"/>
      <c r="K481" s="167"/>
      <c r="L481" s="167"/>
      <c r="M481" s="170"/>
    </row>
    <row r="482" spans="1:13" ht="27">
      <c r="A482" s="173" t="s">
        <v>2054</v>
      </c>
      <c r="B482" s="173"/>
      <c r="C482" s="173"/>
      <c r="D482" s="173"/>
      <c r="E482" s="127" t="s">
        <v>32</v>
      </c>
      <c r="F482" s="127" t="s">
        <v>537</v>
      </c>
      <c r="G482" s="127" t="s">
        <v>543</v>
      </c>
      <c r="H482" s="127">
        <v>506</v>
      </c>
      <c r="I482" s="102" t="s">
        <v>546</v>
      </c>
      <c r="J482" s="167"/>
      <c r="K482" s="167"/>
      <c r="L482" s="167"/>
      <c r="M482" s="170"/>
    </row>
    <row r="483" spans="1:13" ht="27">
      <c r="A483" s="174" t="s">
        <v>2054</v>
      </c>
      <c r="B483" s="174"/>
      <c r="C483" s="174"/>
      <c r="D483" s="174"/>
      <c r="E483" s="126" t="s">
        <v>83</v>
      </c>
      <c r="F483" s="127" t="s">
        <v>529</v>
      </c>
      <c r="G483" s="127" t="s">
        <v>547</v>
      </c>
      <c r="H483" s="127">
        <v>161</v>
      </c>
      <c r="I483" s="102" t="s">
        <v>548</v>
      </c>
      <c r="J483" s="168">
        <v>15.12</v>
      </c>
      <c r="K483" s="168"/>
      <c r="L483" s="168"/>
      <c r="M483" s="171"/>
    </row>
    <row r="484" spans="1:13" ht="27">
      <c r="A484" s="172" t="s">
        <v>2054</v>
      </c>
      <c r="B484" s="172" t="s">
        <v>597</v>
      </c>
      <c r="C484" s="172">
        <v>7</v>
      </c>
      <c r="D484" s="172">
        <v>3</v>
      </c>
      <c r="E484" s="20" t="s">
        <v>83</v>
      </c>
      <c r="F484" s="20" t="s">
        <v>529</v>
      </c>
      <c r="G484" s="20" t="s">
        <v>532</v>
      </c>
      <c r="H484" s="20">
        <v>456</v>
      </c>
      <c r="I484" s="102" t="s">
        <v>560</v>
      </c>
      <c r="J484" s="166">
        <v>26.28214646464647</v>
      </c>
      <c r="K484" s="166">
        <v>26.333333333333336</v>
      </c>
      <c r="L484" s="166">
        <v>-5.1186868686865949E-2</v>
      </c>
      <c r="M484" s="169">
        <v>0</v>
      </c>
    </row>
    <row r="485" spans="1:13" ht="27">
      <c r="A485" s="173" t="s">
        <v>2055</v>
      </c>
      <c r="B485" s="173"/>
      <c r="C485" s="173"/>
      <c r="D485" s="173"/>
      <c r="E485" s="126" t="s">
        <v>32</v>
      </c>
      <c r="F485" s="127" t="s">
        <v>537</v>
      </c>
      <c r="G485" s="127" t="s">
        <v>543</v>
      </c>
      <c r="H485" s="127">
        <v>504</v>
      </c>
      <c r="I485" s="102" t="s">
        <v>598</v>
      </c>
      <c r="J485" s="167"/>
      <c r="K485" s="167"/>
      <c r="L485" s="167"/>
      <c r="M485" s="170"/>
    </row>
    <row r="486" spans="1:13" ht="13.5">
      <c r="A486" s="173" t="s">
        <v>2055</v>
      </c>
      <c r="B486" s="173"/>
      <c r="C486" s="173"/>
      <c r="D486" s="173"/>
      <c r="E486" s="127" t="s">
        <v>83</v>
      </c>
      <c r="F486" s="127" t="s">
        <v>529</v>
      </c>
      <c r="G486" s="127" t="s">
        <v>532</v>
      </c>
      <c r="H486" s="127">
        <v>454</v>
      </c>
      <c r="I486" s="102" t="s">
        <v>561</v>
      </c>
      <c r="J486" s="167"/>
      <c r="K486" s="167"/>
      <c r="L486" s="167"/>
      <c r="M486" s="170"/>
    </row>
    <row r="487" spans="1:13" ht="27">
      <c r="A487" s="173" t="s">
        <v>2055</v>
      </c>
      <c r="B487" s="173"/>
      <c r="C487" s="173"/>
      <c r="D487" s="173"/>
      <c r="E487" s="126" t="s">
        <v>32</v>
      </c>
      <c r="F487" s="127" t="s">
        <v>537</v>
      </c>
      <c r="G487" s="127" t="s">
        <v>538</v>
      </c>
      <c r="H487" s="127">
        <v>604</v>
      </c>
      <c r="I487" s="102" t="s">
        <v>555</v>
      </c>
      <c r="J487" s="167"/>
      <c r="K487" s="167"/>
      <c r="L487" s="167"/>
      <c r="M487" s="170"/>
    </row>
    <row r="488" spans="1:13" ht="13.5">
      <c r="A488" s="173" t="s">
        <v>2055</v>
      </c>
      <c r="B488" s="173"/>
      <c r="C488" s="173"/>
      <c r="D488" s="173"/>
      <c r="E488" s="126" t="s">
        <v>83</v>
      </c>
      <c r="F488" s="127" t="s">
        <v>529</v>
      </c>
      <c r="G488" s="127" t="s">
        <v>530</v>
      </c>
      <c r="H488" s="127">
        <v>362</v>
      </c>
      <c r="I488" s="102" t="s">
        <v>531</v>
      </c>
      <c r="J488" s="167"/>
      <c r="K488" s="167"/>
      <c r="L488" s="167"/>
      <c r="M488" s="170"/>
    </row>
    <row r="489" spans="1:13" ht="13.5">
      <c r="A489" s="173" t="s">
        <v>2055</v>
      </c>
      <c r="B489" s="173"/>
      <c r="C489" s="173"/>
      <c r="D489" s="173"/>
      <c r="E489" s="126" t="s">
        <v>83</v>
      </c>
      <c r="F489" s="127" t="s">
        <v>529</v>
      </c>
      <c r="G489" s="127" t="s">
        <v>530</v>
      </c>
      <c r="H489" s="127">
        <v>361</v>
      </c>
      <c r="I489" s="102" t="s">
        <v>535</v>
      </c>
      <c r="J489" s="167"/>
      <c r="K489" s="167"/>
      <c r="L489" s="167"/>
      <c r="M489" s="170"/>
    </row>
    <row r="490" spans="1:13" ht="27">
      <c r="A490" s="173" t="s">
        <v>2055</v>
      </c>
      <c r="B490" s="173"/>
      <c r="C490" s="173"/>
      <c r="D490" s="173"/>
      <c r="E490" s="127" t="s">
        <v>32</v>
      </c>
      <c r="F490" s="127" t="s">
        <v>537</v>
      </c>
      <c r="G490" s="127" t="s">
        <v>538</v>
      </c>
      <c r="H490" s="127">
        <v>609</v>
      </c>
      <c r="I490" s="102" t="s">
        <v>539</v>
      </c>
      <c r="J490" s="167"/>
      <c r="K490" s="167"/>
      <c r="L490" s="167"/>
      <c r="M490" s="170"/>
    </row>
    <row r="491" spans="1:13" ht="27">
      <c r="A491" s="173" t="s">
        <v>2055</v>
      </c>
      <c r="B491" s="173"/>
      <c r="C491" s="173"/>
      <c r="D491" s="173"/>
      <c r="E491" s="127" t="s">
        <v>32</v>
      </c>
      <c r="F491" s="127" t="s">
        <v>540</v>
      </c>
      <c r="G491" s="127" t="s">
        <v>541</v>
      </c>
      <c r="H491" s="127">
        <v>1018</v>
      </c>
      <c r="I491" s="102" t="s">
        <v>542</v>
      </c>
      <c r="J491" s="167"/>
      <c r="K491" s="167"/>
      <c r="L491" s="167"/>
      <c r="M491" s="170"/>
    </row>
    <row r="492" spans="1:13" ht="40.5">
      <c r="A492" s="173" t="s">
        <v>2055</v>
      </c>
      <c r="B492" s="173"/>
      <c r="C492" s="173"/>
      <c r="D492" s="173"/>
      <c r="E492" s="127" t="s">
        <v>32</v>
      </c>
      <c r="F492" s="127" t="s">
        <v>537</v>
      </c>
      <c r="G492" s="127" t="s">
        <v>543</v>
      </c>
      <c r="H492" s="127" t="s">
        <v>544</v>
      </c>
      <c r="I492" s="102" t="s">
        <v>545</v>
      </c>
      <c r="J492" s="167"/>
      <c r="K492" s="167"/>
      <c r="L492" s="167"/>
      <c r="M492" s="170"/>
    </row>
    <row r="493" spans="1:13" ht="27">
      <c r="A493" s="173" t="s">
        <v>2055</v>
      </c>
      <c r="B493" s="173"/>
      <c r="C493" s="173"/>
      <c r="D493" s="173"/>
      <c r="E493" s="127" t="s">
        <v>32</v>
      </c>
      <c r="F493" s="127" t="s">
        <v>537</v>
      </c>
      <c r="G493" s="127" t="s">
        <v>543</v>
      </c>
      <c r="H493" s="127">
        <v>506</v>
      </c>
      <c r="I493" s="102" t="s">
        <v>546</v>
      </c>
      <c r="J493" s="167"/>
      <c r="K493" s="167"/>
      <c r="L493" s="167"/>
      <c r="M493" s="170"/>
    </row>
    <row r="494" spans="1:13" ht="27">
      <c r="A494" s="174" t="s">
        <v>2055</v>
      </c>
      <c r="B494" s="174"/>
      <c r="C494" s="174"/>
      <c r="D494" s="174"/>
      <c r="E494" s="126" t="s">
        <v>83</v>
      </c>
      <c r="F494" s="127" t="s">
        <v>529</v>
      </c>
      <c r="G494" s="127" t="s">
        <v>547</v>
      </c>
      <c r="H494" s="127">
        <v>161</v>
      </c>
      <c r="I494" s="102" t="s">
        <v>548</v>
      </c>
      <c r="J494" s="168">
        <v>22.11</v>
      </c>
      <c r="K494" s="168"/>
      <c r="L494" s="168"/>
      <c r="M494" s="171"/>
    </row>
    <row r="495" spans="1:13" ht="27">
      <c r="A495" s="172" t="s">
        <v>2055</v>
      </c>
      <c r="B495" s="172" t="s">
        <v>599</v>
      </c>
      <c r="C495" s="172">
        <v>21</v>
      </c>
      <c r="D495" s="172">
        <v>0</v>
      </c>
      <c r="E495" s="20" t="s">
        <v>83</v>
      </c>
      <c r="F495" s="20" t="s">
        <v>529</v>
      </c>
      <c r="G495" s="20" t="s">
        <v>532</v>
      </c>
      <c r="H495" s="20">
        <v>453</v>
      </c>
      <c r="I495" s="102" t="s">
        <v>533</v>
      </c>
      <c r="J495" s="166">
        <v>41.345555555555542</v>
      </c>
      <c r="K495" s="166">
        <v>43</v>
      </c>
      <c r="L495" s="166">
        <v>-1.6544444444444579</v>
      </c>
      <c r="M495" s="169">
        <v>0</v>
      </c>
    </row>
    <row r="496" spans="1:13" ht="27">
      <c r="A496" s="173" t="s">
        <v>2056</v>
      </c>
      <c r="B496" s="173"/>
      <c r="C496" s="173"/>
      <c r="D496" s="173"/>
      <c r="E496" s="126" t="s">
        <v>32</v>
      </c>
      <c r="F496" s="127" t="s">
        <v>537</v>
      </c>
      <c r="G496" s="127" t="s">
        <v>543</v>
      </c>
      <c r="H496" s="127">
        <v>504</v>
      </c>
      <c r="I496" s="102" t="s">
        <v>598</v>
      </c>
      <c r="J496" s="167"/>
      <c r="K496" s="167"/>
      <c r="L496" s="167"/>
      <c r="M496" s="170"/>
    </row>
    <row r="497" spans="1:13" ht="27">
      <c r="A497" s="173" t="s">
        <v>2056</v>
      </c>
      <c r="B497" s="173"/>
      <c r="C497" s="173"/>
      <c r="D497" s="173"/>
      <c r="E497" s="126" t="s">
        <v>32</v>
      </c>
      <c r="F497" s="127" t="s">
        <v>537</v>
      </c>
      <c r="G497" s="127" t="s">
        <v>538</v>
      </c>
      <c r="H497" s="127">
        <v>606</v>
      </c>
      <c r="I497" s="102" t="s">
        <v>552</v>
      </c>
      <c r="J497" s="167"/>
      <c r="K497" s="167"/>
      <c r="L497" s="167"/>
      <c r="M497" s="170"/>
    </row>
    <row r="498" spans="1:13" ht="13.5">
      <c r="A498" s="173" t="s">
        <v>2056</v>
      </c>
      <c r="B498" s="173"/>
      <c r="C498" s="173"/>
      <c r="D498" s="173"/>
      <c r="E498" s="127" t="s">
        <v>83</v>
      </c>
      <c r="F498" s="127" t="s">
        <v>529</v>
      </c>
      <c r="G498" s="127" t="s">
        <v>532</v>
      </c>
      <c r="H498" s="127">
        <v>454</v>
      </c>
      <c r="I498" s="102" t="s">
        <v>561</v>
      </c>
      <c r="J498" s="167"/>
      <c r="K498" s="167"/>
      <c r="L498" s="167"/>
      <c r="M498" s="170"/>
    </row>
    <row r="499" spans="1:13" ht="13.5">
      <c r="A499" s="173" t="s">
        <v>2056</v>
      </c>
      <c r="B499" s="173"/>
      <c r="C499" s="173"/>
      <c r="D499" s="173"/>
      <c r="E499" s="126" t="s">
        <v>83</v>
      </c>
      <c r="F499" s="127" t="s">
        <v>529</v>
      </c>
      <c r="G499" s="127" t="s">
        <v>530</v>
      </c>
      <c r="H499" s="127">
        <v>362</v>
      </c>
      <c r="I499" s="102" t="s">
        <v>531</v>
      </c>
      <c r="J499" s="167"/>
      <c r="K499" s="167"/>
      <c r="L499" s="167"/>
      <c r="M499" s="170"/>
    </row>
    <row r="500" spans="1:13" ht="13.5">
      <c r="A500" s="173" t="s">
        <v>2056</v>
      </c>
      <c r="B500" s="173"/>
      <c r="C500" s="173"/>
      <c r="D500" s="173"/>
      <c r="E500" s="126" t="s">
        <v>83</v>
      </c>
      <c r="F500" s="127" t="s">
        <v>529</v>
      </c>
      <c r="G500" s="127" t="s">
        <v>530</v>
      </c>
      <c r="H500" s="127">
        <v>361</v>
      </c>
      <c r="I500" s="102" t="s">
        <v>535</v>
      </c>
      <c r="J500" s="167"/>
      <c r="K500" s="167"/>
      <c r="L500" s="167"/>
      <c r="M500" s="170"/>
    </row>
    <row r="501" spans="1:13" ht="27">
      <c r="A501" s="173" t="s">
        <v>2056</v>
      </c>
      <c r="B501" s="173"/>
      <c r="C501" s="173"/>
      <c r="D501" s="173"/>
      <c r="E501" s="127" t="s">
        <v>32</v>
      </c>
      <c r="F501" s="127" t="s">
        <v>537</v>
      </c>
      <c r="G501" s="127" t="s">
        <v>538</v>
      </c>
      <c r="H501" s="127">
        <v>609</v>
      </c>
      <c r="I501" s="102" t="s">
        <v>539</v>
      </c>
      <c r="J501" s="167"/>
      <c r="K501" s="167"/>
      <c r="L501" s="167"/>
      <c r="M501" s="170"/>
    </row>
    <row r="502" spans="1:13" ht="27">
      <c r="A502" s="173" t="s">
        <v>2056</v>
      </c>
      <c r="B502" s="173"/>
      <c r="C502" s="173"/>
      <c r="D502" s="173"/>
      <c r="E502" s="127" t="s">
        <v>32</v>
      </c>
      <c r="F502" s="127" t="s">
        <v>540</v>
      </c>
      <c r="G502" s="127" t="s">
        <v>541</v>
      </c>
      <c r="H502" s="127">
        <v>1018</v>
      </c>
      <c r="I502" s="102" t="s">
        <v>542</v>
      </c>
      <c r="J502" s="167"/>
      <c r="K502" s="167"/>
      <c r="L502" s="167"/>
      <c r="M502" s="170"/>
    </row>
    <row r="503" spans="1:13" ht="40.5">
      <c r="A503" s="173" t="s">
        <v>2056</v>
      </c>
      <c r="B503" s="173"/>
      <c r="C503" s="173"/>
      <c r="D503" s="173"/>
      <c r="E503" s="127" t="s">
        <v>32</v>
      </c>
      <c r="F503" s="127" t="s">
        <v>537</v>
      </c>
      <c r="G503" s="127" t="s">
        <v>543</v>
      </c>
      <c r="H503" s="127" t="s">
        <v>544</v>
      </c>
      <c r="I503" s="102" t="s">
        <v>545</v>
      </c>
      <c r="J503" s="167"/>
      <c r="K503" s="167"/>
      <c r="L503" s="167"/>
      <c r="M503" s="170"/>
    </row>
    <row r="504" spans="1:13" ht="27">
      <c r="A504" s="173" t="s">
        <v>2056</v>
      </c>
      <c r="B504" s="173"/>
      <c r="C504" s="173"/>
      <c r="D504" s="173"/>
      <c r="E504" s="127" t="s">
        <v>32</v>
      </c>
      <c r="F504" s="127" t="s">
        <v>537</v>
      </c>
      <c r="G504" s="127" t="s">
        <v>543</v>
      </c>
      <c r="H504" s="127">
        <v>506</v>
      </c>
      <c r="I504" s="102" t="s">
        <v>546</v>
      </c>
      <c r="J504" s="167"/>
      <c r="K504" s="167"/>
      <c r="L504" s="167"/>
      <c r="M504" s="170"/>
    </row>
    <row r="505" spans="1:13" ht="27">
      <c r="A505" s="174" t="s">
        <v>2056</v>
      </c>
      <c r="B505" s="174"/>
      <c r="C505" s="174"/>
      <c r="D505" s="174"/>
      <c r="E505" s="126" t="s">
        <v>83</v>
      </c>
      <c r="F505" s="127" t="s">
        <v>529</v>
      </c>
      <c r="G505" s="127" t="s">
        <v>547</v>
      </c>
      <c r="H505" s="127">
        <v>161</v>
      </c>
      <c r="I505" s="102" t="s">
        <v>548</v>
      </c>
      <c r="J505" s="168">
        <v>38.96</v>
      </c>
      <c r="K505" s="168"/>
      <c r="L505" s="168"/>
      <c r="M505" s="171"/>
    </row>
    <row r="506" spans="1:13" ht="27">
      <c r="A506" s="172" t="s">
        <v>2056</v>
      </c>
      <c r="B506" s="172" t="s">
        <v>600</v>
      </c>
      <c r="C506" s="172">
        <v>3</v>
      </c>
      <c r="D506" s="172">
        <v>0</v>
      </c>
      <c r="E506" s="20" t="s">
        <v>83</v>
      </c>
      <c r="F506" s="20" t="s">
        <v>529</v>
      </c>
      <c r="G506" s="20" t="s">
        <v>532</v>
      </c>
      <c r="H506" s="20">
        <v>459</v>
      </c>
      <c r="I506" s="102" t="s">
        <v>557</v>
      </c>
      <c r="J506" s="166">
        <v>19.324305555555558</v>
      </c>
      <c r="K506" s="166">
        <v>19</v>
      </c>
      <c r="L506" s="166">
        <v>0.32430555555555785</v>
      </c>
      <c r="M506" s="169">
        <v>0</v>
      </c>
    </row>
    <row r="507" spans="1:13" ht="27">
      <c r="A507" s="173" t="s">
        <v>2027</v>
      </c>
      <c r="B507" s="173"/>
      <c r="C507" s="173"/>
      <c r="D507" s="173"/>
      <c r="E507" s="127" t="s">
        <v>32</v>
      </c>
      <c r="F507" s="127" t="s">
        <v>537</v>
      </c>
      <c r="G507" s="127" t="s">
        <v>543</v>
      </c>
      <c r="H507" s="127">
        <v>505</v>
      </c>
      <c r="I507" s="102" t="s">
        <v>39</v>
      </c>
      <c r="J507" s="167"/>
      <c r="K507" s="167"/>
      <c r="L507" s="167"/>
      <c r="M507" s="170"/>
    </row>
    <row r="508" spans="1:13" ht="54">
      <c r="A508" s="173" t="s">
        <v>2027</v>
      </c>
      <c r="B508" s="173"/>
      <c r="C508" s="173"/>
      <c r="D508" s="173"/>
      <c r="E508" s="127" t="s">
        <v>32</v>
      </c>
      <c r="F508" s="127" t="s">
        <v>537</v>
      </c>
      <c r="G508" s="127" t="s">
        <v>538</v>
      </c>
      <c r="H508" s="127">
        <v>601</v>
      </c>
      <c r="I508" s="102" t="s">
        <v>558</v>
      </c>
      <c r="J508" s="167"/>
      <c r="K508" s="167"/>
      <c r="L508" s="167"/>
      <c r="M508" s="170"/>
    </row>
    <row r="509" spans="1:13" ht="13.5">
      <c r="A509" s="173" t="s">
        <v>2027</v>
      </c>
      <c r="B509" s="173"/>
      <c r="C509" s="173"/>
      <c r="D509" s="173"/>
      <c r="E509" s="126" t="s">
        <v>83</v>
      </c>
      <c r="F509" s="127" t="s">
        <v>529</v>
      </c>
      <c r="G509" s="127" t="s">
        <v>530</v>
      </c>
      <c r="H509" s="127">
        <v>362</v>
      </c>
      <c r="I509" s="102" t="s">
        <v>531</v>
      </c>
      <c r="J509" s="167"/>
      <c r="K509" s="167"/>
      <c r="L509" s="167"/>
      <c r="M509" s="170"/>
    </row>
    <row r="510" spans="1:13" ht="13.5">
      <c r="A510" s="173" t="s">
        <v>2027</v>
      </c>
      <c r="B510" s="173"/>
      <c r="C510" s="173"/>
      <c r="D510" s="173"/>
      <c r="E510" s="126" t="s">
        <v>83</v>
      </c>
      <c r="F510" s="127" t="s">
        <v>529</v>
      </c>
      <c r="G510" s="127" t="s">
        <v>530</v>
      </c>
      <c r="H510" s="127">
        <v>361</v>
      </c>
      <c r="I510" s="102" t="s">
        <v>535</v>
      </c>
      <c r="J510" s="167"/>
      <c r="K510" s="167"/>
      <c r="L510" s="167"/>
      <c r="M510" s="170"/>
    </row>
    <row r="511" spans="1:13" ht="27">
      <c r="A511" s="173" t="s">
        <v>2027</v>
      </c>
      <c r="B511" s="173"/>
      <c r="C511" s="173"/>
      <c r="D511" s="173"/>
      <c r="E511" s="127" t="s">
        <v>32</v>
      </c>
      <c r="F511" s="127" t="s">
        <v>537</v>
      </c>
      <c r="G511" s="127" t="s">
        <v>538</v>
      </c>
      <c r="H511" s="127">
        <v>609</v>
      </c>
      <c r="I511" s="102" t="s">
        <v>539</v>
      </c>
      <c r="J511" s="167"/>
      <c r="K511" s="167"/>
      <c r="L511" s="167"/>
      <c r="M511" s="170"/>
    </row>
    <row r="512" spans="1:13" ht="27">
      <c r="A512" s="173" t="s">
        <v>2027</v>
      </c>
      <c r="B512" s="173"/>
      <c r="C512" s="173"/>
      <c r="D512" s="173"/>
      <c r="E512" s="127" t="s">
        <v>32</v>
      </c>
      <c r="F512" s="127" t="s">
        <v>540</v>
      </c>
      <c r="G512" s="127" t="s">
        <v>541</v>
      </c>
      <c r="H512" s="127">
        <v>1018</v>
      </c>
      <c r="I512" s="102" t="s">
        <v>542</v>
      </c>
      <c r="J512" s="167"/>
      <c r="K512" s="167"/>
      <c r="L512" s="167"/>
      <c r="M512" s="170"/>
    </row>
    <row r="513" spans="1:13" ht="40.5">
      <c r="A513" s="173" t="s">
        <v>2027</v>
      </c>
      <c r="B513" s="173"/>
      <c r="C513" s="173"/>
      <c r="D513" s="173"/>
      <c r="E513" s="127" t="s">
        <v>32</v>
      </c>
      <c r="F513" s="127" t="s">
        <v>537</v>
      </c>
      <c r="G513" s="127" t="s">
        <v>543</v>
      </c>
      <c r="H513" s="127" t="s">
        <v>544</v>
      </c>
      <c r="I513" s="102" t="s">
        <v>545</v>
      </c>
      <c r="J513" s="167"/>
      <c r="K513" s="167"/>
      <c r="L513" s="167"/>
      <c r="M513" s="170"/>
    </row>
    <row r="514" spans="1:13" ht="27">
      <c r="A514" s="173" t="s">
        <v>2027</v>
      </c>
      <c r="B514" s="173"/>
      <c r="C514" s="173"/>
      <c r="D514" s="173"/>
      <c r="E514" s="127" t="s">
        <v>32</v>
      </c>
      <c r="F514" s="127" t="s">
        <v>537</v>
      </c>
      <c r="G514" s="127" t="s">
        <v>543</v>
      </c>
      <c r="H514" s="127">
        <v>506</v>
      </c>
      <c r="I514" s="102" t="s">
        <v>546</v>
      </c>
      <c r="J514" s="167"/>
      <c r="K514" s="167"/>
      <c r="L514" s="167"/>
      <c r="M514" s="170"/>
    </row>
    <row r="515" spans="1:13" ht="27">
      <c r="A515" s="174" t="s">
        <v>2027</v>
      </c>
      <c r="B515" s="174"/>
      <c r="C515" s="174"/>
      <c r="D515" s="174"/>
      <c r="E515" s="126" t="s">
        <v>83</v>
      </c>
      <c r="F515" s="127" t="s">
        <v>529</v>
      </c>
      <c r="G515" s="127" t="s">
        <v>547</v>
      </c>
      <c r="H515" s="127">
        <v>161</v>
      </c>
      <c r="I515" s="102" t="s">
        <v>548</v>
      </c>
      <c r="J515" s="168">
        <v>25.12</v>
      </c>
      <c r="K515" s="168"/>
      <c r="L515" s="168"/>
      <c r="M515" s="171"/>
    </row>
    <row r="516" spans="1:13" ht="40.5">
      <c r="A516" s="172" t="s">
        <v>2027</v>
      </c>
      <c r="B516" s="172" t="s">
        <v>601</v>
      </c>
      <c r="C516" s="172">
        <v>0</v>
      </c>
      <c r="D516" s="172">
        <v>0</v>
      </c>
      <c r="E516" s="20" t="s">
        <v>83</v>
      </c>
      <c r="F516" s="20" t="s">
        <v>529</v>
      </c>
      <c r="G516" s="20" t="s">
        <v>532</v>
      </c>
      <c r="H516" s="20">
        <v>458</v>
      </c>
      <c r="I516" s="102" t="s">
        <v>551</v>
      </c>
      <c r="J516" s="166">
        <v>17.709209401709401</v>
      </c>
      <c r="K516" s="166">
        <v>15</v>
      </c>
      <c r="L516" s="166">
        <v>2.7092094017094013</v>
      </c>
      <c r="M516" s="169">
        <v>0</v>
      </c>
    </row>
    <row r="517" spans="1:13" ht="27">
      <c r="A517" s="173" t="s">
        <v>2027</v>
      </c>
      <c r="B517" s="173"/>
      <c r="C517" s="173"/>
      <c r="D517" s="173"/>
      <c r="E517" s="127" t="s">
        <v>32</v>
      </c>
      <c r="F517" s="127" t="s">
        <v>537</v>
      </c>
      <c r="G517" s="127" t="s">
        <v>543</v>
      </c>
      <c r="H517" s="127">
        <v>509</v>
      </c>
      <c r="I517" s="28" t="s">
        <v>2057</v>
      </c>
      <c r="J517" s="167"/>
      <c r="K517" s="167"/>
      <c r="L517" s="167"/>
      <c r="M517" s="170"/>
    </row>
    <row r="518" spans="1:13" ht="27">
      <c r="A518" s="173" t="s">
        <v>2027</v>
      </c>
      <c r="B518" s="173"/>
      <c r="C518" s="173"/>
      <c r="D518" s="173"/>
      <c r="E518" s="127" t="s">
        <v>83</v>
      </c>
      <c r="F518" s="127" t="s">
        <v>529</v>
      </c>
      <c r="G518" s="127" t="s">
        <v>532</v>
      </c>
      <c r="H518" s="127">
        <v>450</v>
      </c>
      <c r="I518" s="102" t="s">
        <v>553</v>
      </c>
      <c r="J518" s="167"/>
      <c r="K518" s="167"/>
      <c r="L518" s="167"/>
      <c r="M518" s="170"/>
    </row>
    <row r="519" spans="1:13" ht="13.5">
      <c r="A519" s="173" t="s">
        <v>2027</v>
      </c>
      <c r="B519" s="173"/>
      <c r="C519" s="173"/>
      <c r="D519" s="173"/>
      <c r="E519" s="126" t="s">
        <v>83</v>
      </c>
      <c r="F519" s="127" t="s">
        <v>529</v>
      </c>
      <c r="G519" s="127" t="s">
        <v>530</v>
      </c>
      <c r="H519" s="127">
        <v>362</v>
      </c>
      <c r="I519" s="102" t="s">
        <v>531</v>
      </c>
      <c r="J519" s="167"/>
      <c r="K519" s="167"/>
      <c r="L519" s="167"/>
      <c r="M519" s="170"/>
    </row>
    <row r="520" spans="1:13" ht="13.5">
      <c r="A520" s="173" t="s">
        <v>2027</v>
      </c>
      <c r="B520" s="173"/>
      <c r="C520" s="173"/>
      <c r="D520" s="173"/>
      <c r="E520" s="126" t="s">
        <v>83</v>
      </c>
      <c r="F520" s="127" t="s">
        <v>529</v>
      </c>
      <c r="G520" s="127" t="s">
        <v>530</v>
      </c>
      <c r="H520" s="127">
        <v>361</v>
      </c>
      <c r="I520" s="102" t="s">
        <v>535</v>
      </c>
      <c r="J520" s="167"/>
      <c r="K520" s="167"/>
      <c r="L520" s="167"/>
      <c r="M520" s="170"/>
    </row>
    <row r="521" spans="1:13" ht="27">
      <c r="A521" s="173" t="s">
        <v>2027</v>
      </c>
      <c r="B521" s="173"/>
      <c r="C521" s="173"/>
      <c r="D521" s="173"/>
      <c r="E521" s="127" t="s">
        <v>32</v>
      </c>
      <c r="F521" s="127" t="s">
        <v>537</v>
      </c>
      <c r="G521" s="127" t="s">
        <v>538</v>
      </c>
      <c r="H521" s="127">
        <v>609</v>
      </c>
      <c r="I521" s="102" t="s">
        <v>539</v>
      </c>
      <c r="J521" s="167"/>
      <c r="K521" s="167"/>
      <c r="L521" s="167"/>
      <c r="M521" s="170"/>
    </row>
    <row r="522" spans="1:13" ht="27">
      <c r="A522" s="173" t="s">
        <v>2027</v>
      </c>
      <c r="B522" s="173"/>
      <c r="C522" s="173"/>
      <c r="D522" s="173"/>
      <c r="E522" s="127" t="s">
        <v>32</v>
      </c>
      <c r="F522" s="127" t="s">
        <v>540</v>
      </c>
      <c r="G522" s="127" t="s">
        <v>541</v>
      </c>
      <c r="H522" s="127">
        <v>1018</v>
      </c>
      <c r="I522" s="102" t="s">
        <v>542</v>
      </c>
      <c r="J522" s="167"/>
      <c r="K522" s="167"/>
      <c r="L522" s="167"/>
      <c r="M522" s="170"/>
    </row>
    <row r="523" spans="1:13" ht="40.5">
      <c r="A523" s="173" t="s">
        <v>2027</v>
      </c>
      <c r="B523" s="173"/>
      <c r="C523" s="173"/>
      <c r="D523" s="173"/>
      <c r="E523" s="127" t="s">
        <v>32</v>
      </c>
      <c r="F523" s="127" t="s">
        <v>537</v>
      </c>
      <c r="G523" s="127" t="s">
        <v>543</v>
      </c>
      <c r="H523" s="127" t="s">
        <v>544</v>
      </c>
      <c r="I523" s="102" t="s">
        <v>545</v>
      </c>
      <c r="J523" s="167"/>
      <c r="K523" s="167"/>
      <c r="L523" s="167"/>
      <c r="M523" s="170"/>
    </row>
    <row r="524" spans="1:13" ht="27">
      <c r="A524" s="173" t="s">
        <v>2027</v>
      </c>
      <c r="B524" s="173"/>
      <c r="C524" s="173"/>
      <c r="D524" s="173"/>
      <c r="E524" s="127" t="s">
        <v>32</v>
      </c>
      <c r="F524" s="127" t="s">
        <v>537</v>
      </c>
      <c r="G524" s="127" t="s">
        <v>543</v>
      </c>
      <c r="H524" s="127">
        <v>506</v>
      </c>
      <c r="I524" s="102" t="s">
        <v>546</v>
      </c>
      <c r="J524" s="167"/>
      <c r="K524" s="167"/>
      <c r="L524" s="167"/>
      <c r="M524" s="170"/>
    </row>
    <row r="525" spans="1:13" ht="27">
      <c r="A525" s="174" t="s">
        <v>2027</v>
      </c>
      <c r="B525" s="174"/>
      <c r="C525" s="174"/>
      <c r="D525" s="174"/>
      <c r="E525" s="126" t="s">
        <v>83</v>
      </c>
      <c r="F525" s="127" t="s">
        <v>529</v>
      </c>
      <c r="G525" s="127" t="s">
        <v>547</v>
      </c>
      <c r="H525" s="127">
        <v>161</v>
      </c>
      <c r="I525" s="102" t="s">
        <v>548</v>
      </c>
      <c r="J525" s="168">
        <v>14.567</v>
      </c>
      <c r="K525" s="168"/>
      <c r="L525" s="168"/>
      <c r="M525" s="171"/>
    </row>
    <row r="526" spans="1:13" ht="27">
      <c r="A526" s="172" t="s">
        <v>2027</v>
      </c>
      <c r="B526" s="172" t="s">
        <v>602</v>
      </c>
      <c r="C526" s="172">
        <v>10</v>
      </c>
      <c r="D526" s="172">
        <v>0</v>
      </c>
      <c r="E526" s="20" t="s">
        <v>32</v>
      </c>
      <c r="F526" s="20" t="s">
        <v>537</v>
      </c>
      <c r="G526" s="20" t="s">
        <v>543</v>
      </c>
      <c r="H526" s="20">
        <v>508</v>
      </c>
      <c r="I526" s="102" t="s">
        <v>566</v>
      </c>
      <c r="J526" s="166">
        <v>28.335555555555558</v>
      </c>
      <c r="K526" s="166">
        <v>28.333333333333336</v>
      </c>
      <c r="L526" s="166">
        <v>2.2222222222225696E-3</v>
      </c>
      <c r="M526" s="169">
        <v>0</v>
      </c>
    </row>
    <row r="527" spans="1:13" ht="13.5">
      <c r="A527" s="173" t="s">
        <v>2058</v>
      </c>
      <c r="B527" s="173"/>
      <c r="C527" s="173"/>
      <c r="D527" s="173"/>
      <c r="E527" s="127" t="s">
        <v>83</v>
      </c>
      <c r="F527" s="127" t="s">
        <v>529</v>
      </c>
      <c r="G527" s="127" t="s">
        <v>532</v>
      </c>
      <c r="H527" s="127">
        <v>452</v>
      </c>
      <c r="I527" s="102" t="s">
        <v>39</v>
      </c>
      <c r="J527" s="167"/>
      <c r="K527" s="167"/>
      <c r="L527" s="167"/>
      <c r="M527" s="170"/>
    </row>
    <row r="528" spans="1:13" ht="27">
      <c r="A528" s="173" t="s">
        <v>2058</v>
      </c>
      <c r="B528" s="173"/>
      <c r="C528" s="173"/>
      <c r="D528" s="173"/>
      <c r="E528" s="127" t="s">
        <v>32</v>
      </c>
      <c r="F528" s="127" t="s">
        <v>537</v>
      </c>
      <c r="G528" s="127" t="s">
        <v>543</v>
      </c>
      <c r="H528" s="127" t="s">
        <v>567</v>
      </c>
      <c r="I528" s="102" t="s">
        <v>568</v>
      </c>
      <c r="J528" s="167"/>
      <c r="K528" s="167"/>
      <c r="L528" s="167"/>
      <c r="M528" s="170"/>
    </row>
    <row r="529" spans="1:13" ht="13.5">
      <c r="A529" s="173" t="s">
        <v>2058</v>
      </c>
      <c r="B529" s="173"/>
      <c r="C529" s="173"/>
      <c r="D529" s="173"/>
      <c r="E529" s="126" t="s">
        <v>83</v>
      </c>
      <c r="F529" s="127" t="s">
        <v>529</v>
      </c>
      <c r="G529" s="127" t="s">
        <v>530</v>
      </c>
      <c r="H529" s="127">
        <v>362</v>
      </c>
      <c r="I529" s="102" t="s">
        <v>531</v>
      </c>
      <c r="J529" s="167"/>
      <c r="K529" s="167"/>
      <c r="L529" s="167"/>
      <c r="M529" s="170"/>
    </row>
    <row r="530" spans="1:13" ht="13.5">
      <c r="A530" s="173" t="s">
        <v>2058</v>
      </c>
      <c r="B530" s="173"/>
      <c r="C530" s="173"/>
      <c r="D530" s="173"/>
      <c r="E530" s="126" t="s">
        <v>83</v>
      </c>
      <c r="F530" s="127" t="s">
        <v>529</v>
      </c>
      <c r="G530" s="127" t="s">
        <v>530</v>
      </c>
      <c r="H530" s="127">
        <v>361</v>
      </c>
      <c r="I530" s="102" t="s">
        <v>535</v>
      </c>
      <c r="J530" s="167"/>
      <c r="K530" s="167"/>
      <c r="L530" s="167"/>
      <c r="M530" s="170"/>
    </row>
    <row r="531" spans="1:13" ht="27">
      <c r="A531" s="173" t="s">
        <v>2058</v>
      </c>
      <c r="B531" s="173"/>
      <c r="C531" s="173"/>
      <c r="D531" s="173"/>
      <c r="E531" s="127" t="s">
        <v>32</v>
      </c>
      <c r="F531" s="127" t="s">
        <v>537</v>
      </c>
      <c r="G531" s="127" t="s">
        <v>538</v>
      </c>
      <c r="H531" s="127">
        <v>609</v>
      </c>
      <c r="I531" s="102" t="s">
        <v>539</v>
      </c>
      <c r="J531" s="167"/>
      <c r="K531" s="167"/>
      <c r="L531" s="167"/>
      <c r="M531" s="170"/>
    </row>
    <row r="532" spans="1:13" ht="27">
      <c r="A532" s="173" t="s">
        <v>2058</v>
      </c>
      <c r="B532" s="173"/>
      <c r="C532" s="173"/>
      <c r="D532" s="173"/>
      <c r="E532" s="127" t="s">
        <v>32</v>
      </c>
      <c r="F532" s="127" t="s">
        <v>540</v>
      </c>
      <c r="G532" s="127" t="s">
        <v>541</v>
      </c>
      <c r="H532" s="127">
        <v>1018</v>
      </c>
      <c r="I532" s="102" t="s">
        <v>542</v>
      </c>
      <c r="J532" s="167"/>
      <c r="K532" s="167"/>
      <c r="L532" s="167"/>
      <c r="M532" s="170"/>
    </row>
    <row r="533" spans="1:13" ht="40.5">
      <c r="A533" s="173" t="s">
        <v>2058</v>
      </c>
      <c r="B533" s="173"/>
      <c r="C533" s="173"/>
      <c r="D533" s="173"/>
      <c r="E533" s="127" t="s">
        <v>32</v>
      </c>
      <c r="F533" s="127" t="s">
        <v>537</v>
      </c>
      <c r="G533" s="127" t="s">
        <v>543</v>
      </c>
      <c r="H533" s="127" t="s">
        <v>544</v>
      </c>
      <c r="I533" s="102" t="s">
        <v>545</v>
      </c>
      <c r="J533" s="167"/>
      <c r="K533" s="167"/>
      <c r="L533" s="167"/>
      <c r="M533" s="170"/>
    </row>
    <row r="534" spans="1:13" ht="27">
      <c r="A534" s="173" t="s">
        <v>2058</v>
      </c>
      <c r="B534" s="173"/>
      <c r="C534" s="173"/>
      <c r="D534" s="173"/>
      <c r="E534" s="127" t="s">
        <v>32</v>
      </c>
      <c r="F534" s="127" t="s">
        <v>537</v>
      </c>
      <c r="G534" s="127" t="s">
        <v>543</v>
      </c>
      <c r="H534" s="127">
        <v>506</v>
      </c>
      <c r="I534" s="102" t="s">
        <v>546</v>
      </c>
      <c r="J534" s="167"/>
      <c r="K534" s="167"/>
      <c r="L534" s="167"/>
      <c r="M534" s="170"/>
    </row>
    <row r="535" spans="1:13" ht="27">
      <c r="A535" s="173" t="s">
        <v>2058</v>
      </c>
      <c r="B535" s="173"/>
      <c r="C535" s="173"/>
      <c r="D535" s="173"/>
      <c r="E535" s="126" t="s">
        <v>83</v>
      </c>
      <c r="F535" s="127" t="s">
        <v>529</v>
      </c>
      <c r="G535" s="127" t="s">
        <v>547</v>
      </c>
      <c r="H535" s="127">
        <v>161</v>
      </c>
      <c r="I535" s="102" t="s">
        <v>548</v>
      </c>
      <c r="J535" s="167"/>
      <c r="K535" s="167"/>
      <c r="L535" s="167"/>
      <c r="M535" s="170"/>
    </row>
    <row r="536" spans="1:13" ht="40.5">
      <c r="A536" s="172" t="s">
        <v>2058</v>
      </c>
      <c r="B536" s="172" t="s">
        <v>603</v>
      </c>
      <c r="C536" s="172">
        <v>0</v>
      </c>
      <c r="D536" s="172">
        <v>3</v>
      </c>
      <c r="E536" s="20" t="s">
        <v>83</v>
      </c>
      <c r="F536" s="20" t="s">
        <v>529</v>
      </c>
      <c r="G536" s="20" t="s">
        <v>532</v>
      </c>
      <c r="H536" s="20">
        <v>458</v>
      </c>
      <c r="I536" s="102" t="s">
        <v>551</v>
      </c>
      <c r="J536" s="166">
        <v>17.709209401709401</v>
      </c>
      <c r="K536" s="166">
        <v>17</v>
      </c>
      <c r="L536" s="166">
        <v>0.70920940170940128</v>
      </c>
      <c r="M536" s="169">
        <v>0</v>
      </c>
    </row>
    <row r="537" spans="1:13" ht="27">
      <c r="A537" s="173" t="s">
        <v>2058</v>
      </c>
      <c r="B537" s="173"/>
      <c r="C537" s="173"/>
      <c r="D537" s="173"/>
      <c r="E537" s="128" t="s">
        <v>1382</v>
      </c>
      <c r="F537" s="127" t="s">
        <v>537</v>
      </c>
      <c r="G537" s="127" t="s">
        <v>543</v>
      </c>
      <c r="H537" s="127">
        <v>509</v>
      </c>
      <c r="I537" s="28" t="s">
        <v>2059</v>
      </c>
      <c r="J537" s="167"/>
      <c r="K537" s="167"/>
      <c r="L537" s="167"/>
      <c r="M537" s="170"/>
    </row>
    <row r="538" spans="1:13" ht="27">
      <c r="A538" s="173" t="s">
        <v>2058</v>
      </c>
      <c r="B538" s="173"/>
      <c r="C538" s="173"/>
      <c r="D538" s="173"/>
      <c r="E538" s="127" t="s">
        <v>83</v>
      </c>
      <c r="F538" s="127" t="s">
        <v>529</v>
      </c>
      <c r="G538" s="127" t="s">
        <v>532</v>
      </c>
      <c r="H538" s="127">
        <v>450</v>
      </c>
      <c r="I538" s="102" t="s">
        <v>553</v>
      </c>
      <c r="J538" s="167"/>
      <c r="K538" s="167"/>
      <c r="L538" s="167"/>
      <c r="M538" s="170"/>
    </row>
    <row r="539" spans="1:13" ht="13.5">
      <c r="A539" s="173" t="s">
        <v>2058</v>
      </c>
      <c r="B539" s="173"/>
      <c r="C539" s="173"/>
      <c r="D539" s="173"/>
      <c r="E539" s="126" t="s">
        <v>83</v>
      </c>
      <c r="F539" s="127" t="s">
        <v>529</v>
      </c>
      <c r="G539" s="127" t="s">
        <v>530</v>
      </c>
      <c r="H539" s="127">
        <v>362</v>
      </c>
      <c r="I539" s="102" t="s">
        <v>531</v>
      </c>
      <c r="J539" s="167"/>
      <c r="K539" s="167"/>
      <c r="L539" s="167"/>
      <c r="M539" s="170"/>
    </row>
    <row r="540" spans="1:13" ht="13.5">
      <c r="A540" s="173" t="s">
        <v>2058</v>
      </c>
      <c r="B540" s="173"/>
      <c r="C540" s="173"/>
      <c r="D540" s="173"/>
      <c r="E540" s="126" t="s">
        <v>83</v>
      </c>
      <c r="F540" s="127" t="s">
        <v>529</v>
      </c>
      <c r="G540" s="127" t="s">
        <v>530</v>
      </c>
      <c r="H540" s="127">
        <v>361</v>
      </c>
      <c r="I540" s="102" t="s">
        <v>535</v>
      </c>
      <c r="J540" s="167"/>
      <c r="K540" s="167"/>
      <c r="L540" s="167"/>
      <c r="M540" s="170"/>
    </row>
    <row r="541" spans="1:13" ht="27">
      <c r="A541" s="173" t="s">
        <v>2058</v>
      </c>
      <c r="B541" s="173"/>
      <c r="C541" s="173"/>
      <c r="D541" s="173"/>
      <c r="E541" s="127" t="s">
        <v>32</v>
      </c>
      <c r="F541" s="127" t="s">
        <v>537</v>
      </c>
      <c r="G541" s="127" t="s">
        <v>538</v>
      </c>
      <c r="H541" s="127">
        <v>609</v>
      </c>
      <c r="I541" s="102" t="s">
        <v>539</v>
      </c>
      <c r="J541" s="167"/>
      <c r="K541" s="167"/>
      <c r="L541" s="167"/>
      <c r="M541" s="170"/>
    </row>
    <row r="542" spans="1:13" ht="27">
      <c r="A542" s="173" t="s">
        <v>2058</v>
      </c>
      <c r="B542" s="173"/>
      <c r="C542" s="173"/>
      <c r="D542" s="173"/>
      <c r="E542" s="127" t="s">
        <v>32</v>
      </c>
      <c r="F542" s="127" t="s">
        <v>540</v>
      </c>
      <c r="G542" s="127" t="s">
        <v>541</v>
      </c>
      <c r="H542" s="127">
        <v>1018</v>
      </c>
      <c r="I542" s="102" t="s">
        <v>542</v>
      </c>
      <c r="J542" s="167"/>
      <c r="K542" s="167"/>
      <c r="L542" s="167"/>
      <c r="M542" s="170"/>
    </row>
    <row r="543" spans="1:13" ht="40.5">
      <c r="A543" s="173" t="s">
        <v>2058</v>
      </c>
      <c r="B543" s="173"/>
      <c r="C543" s="173"/>
      <c r="D543" s="173"/>
      <c r="E543" s="127" t="s">
        <v>32</v>
      </c>
      <c r="F543" s="127" t="s">
        <v>537</v>
      </c>
      <c r="G543" s="127" t="s">
        <v>543</v>
      </c>
      <c r="H543" s="127" t="s">
        <v>544</v>
      </c>
      <c r="I543" s="102" t="s">
        <v>545</v>
      </c>
      <c r="J543" s="167"/>
      <c r="K543" s="167"/>
      <c r="L543" s="167"/>
      <c r="M543" s="170"/>
    </row>
    <row r="544" spans="1:13" ht="27">
      <c r="A544" s="173" t="s">
        <v>2058</v>
      </c>
      <c r="B544" s="173"/>
      <c r="C544" s="173"/>
      <c r="D544" s="173"/>
      <c r="E544" s="127" t="s">
        <v>32</v>
      </c>
      <c r="F544" s="127" t="s">
        <v>537</v>
      </c>
      <c r="G544" s="127" t="s">
        <v>543</v>
      </c>
      <c r="H544" s="127">
        <v>506</v>
      </c>
      <c r="I544" s="102" t="s">
        <v>546</v>
      </c>
      <c r="J544" s="167"/>
      <c r="K544" s="167"/>
      <c r="L544" s="167"/>
      <c r="M544" s="170"/>
    </row>
    <row r="545" spans="1:13" ht="27">
      <c r="A545" s="174" t="s">
        <v>2058</v>
      </c>
      <c r="B545" s="174"/>
      <c r="C545" s="174"/>
      <c r="D545" s="174"/>
      <c r="E545" s="126" t="s">
        <v>83</v>
      </c>
      <c r="F545" s="127" t="s">
        <v>529</v>
      </c>
      <c r="G545" s="127" t="s">
        <v>547</v>
      </c>
      <c r="H545" s="127">
        <v>161</v>
      </c>
      <c r="I545" s="102" t="s">
        <v>548</v>
      </c>
      <c r="J545" s="168">
        <v>14.567</v>
      </c>
      <c r="K545" s="168"/>
      <c r="L545" s="168"/>
      <c r="M545" s="171"/>
    </row>
    <row r="546" spans="1:13" ht="27">
      <c r="A546" s="172" t="s">
        <v>2058</v>
      </c>
      <c r="B546" s="172" t="s">
        <v>604</v>
      </c>
      <c r="C546" s="172">
        <v>4</v>
      </c>
      <c r="D546" s="172">
        <v>0</v>
      </c>
      <c r="E546" s="20" t="s">
        <v>83</v>
      </c>
      <c r="F546" s="20" t="s">
        <v>529</v>
      </c>
      <c r="G546" s="20" t="s">
        <v>532</v>
      </c>
      <c r="H546" s="20">
        <v>453</v>
      </c>
      <c r="I546" s="102" t="s">
        <v>533</v>
      </c>
      <c r="J546" s="166">
        <v>21.534419191919191</v>
      </c>
      <c r="K546" s="166">
        <v>20.333333333333332</v>
      </c>
      <c r="L546" s="166">
        <v>1.2010858585858593</v>
      </c>
      <c r="M546" s="169">
        <v>0</v>
      </c>
    </row>
    <row r="547" spans="1:13" ht="27">
      <c r="A547" s="173" t="s">
        <v>2060</v>
      </c>
      <c r="B547" s="173"/>
      <c r="C547" s="173"/>
      <c r="D547" s="173"/>
      <c r="E547" s="127" t="s">
        <v>83</v>
      </c>
      <c r="F547" s="127" t="s">
        <v>529</v>
      </c>
      <c r="G547" s="127" t="s">
        <v>532</v>
      </c>
      <c r="H547" s="127">
        <v>455</v>
      </c>
      <c r="I547" s="102" t="s">
        <v>534</v>
      </c>
      <c r="J547" s="167"/>
      <c r="K547" s="167"/>
      <c r="L547" s="167"/>
      <c r="M547" s="170"/>
    </row>
    <row r="548" spans="1:13" ht="27">
      <c r="A548" s="173" t="s">
        <v>2060</v>
      </c>
      <c r="B548" s="173"/>
      <c r="C548" s="173"/>
      <c r="D548" s="173"/>
      <c r="E548" s="127" t="s">
        <v>83</v>
      </c>
      <c r="F548" s="127" t="s">
        <v>529</v>
      </c>
      <c r="G548" s="127" t="s">
        <v>530</v>
      </c>
      <c r="H548" s="127">
        <v>353</v>
      </c>
      <c r="I548" s="102" t="s">
        <v>536</v>
      </c>
      <c r="J548" s="167"/>
      <c r="K548" s="167"/>
      <c r="L548" s="167"/>
      <c r="M548" s="170"/>
    </row>
    <row r="549" spans="1:13" ht="13.5">
      <c r="A549" s="173" t="s">
        <v>2060</v>
      </c>
      <c r="B549" s="173"/>
      <c r="C549" s="173"/>
      <c r="D549" s="173"/>
      <c r="E549" s="126" t="s">
        <v>83</v>
      </c>
      <c r="F549" s="127" t="s">
        <v>529</v>
      </c>
      <c r="G549" s="127" t="s">
        <v>530</v>
      </c>
      <c r="H549" s="127">
        <v>362</v>
      </c>
      <c r="I549" s="102" t="s">
        <v>531</v>
      </c>
      <c r="J549" s="167"/>
      <c r="K549" s="167"/>
      <c r="L549" s="167"/>
      <c r="M549" s="170"/>
    </row>
    <row r="550" spans="1:13" ht="13.5">
      <c r="A550" s="173" t="s">
        <v>2060</v>
      </c>
      <c r="B550" s="173"/>
      <c r="C550" s="173"/>
      <c r="D550" s="173"/>
      <c r="E550" s="126" t="s">
        <v>83</v>
      </c>
      <c r="F550" s="127" t="s">
        <v>529</v>
      </c>
      <c r="G550" s="127" t="s">
        <v>530</v>
      </c>
      <c r="H550" s="127">
        <v>361</v>
      </c>
      <c r="I550" s="102" t="s">
        <v>535</v>
      </c>
      <c r="J550" s="167"/>
      <c r="K550" s="167"/>
      <c r="L550" s="167"/>
      <c r="M550" s="170"/>
    </row>
    <row r="551" spans="1:13" ht="27">
      <c r="A551" s="173" t="s">
        <v>2060</v>
      </c>
      <c r="B551" s="173"/>
      <c r="C551" s="173"/>
      <c r="D551" s="173"/>
      <c r="E551" s="127" t="s">
        <v>32</v>
      </c>
      <c r="F551" s="127" t="s">
        <v>537</v>
      </c>
      <c r="G551" s="127" t="s">
        <v>538</v>
      </c>
      <c r="H551" s="127">
        <v>609</v>
      </c>
      <c r="I551" s="102" t="s">
        <v>539</v>
      </c>
      <c r="J551" s="167"/>
      <c r="K551" s="167"/>
      <c r="L551" s="167"/>
      <c r="M551" s="170"/>
    </row>
    <row r="552" spans="1:13" ht="27">
      <c r="A552" s="173" t="s">
        <v>2060</v>
      </c>
      <c r="B552" s="173"/>
      <c r="C552" s="173"/>
      <c r="D552" s="173"/>
      <c r="E552" s="127" t="s">
        <v>32</v>
      </c>
      <c r="F552" s="127" t="s">
        <v>540</v>
      </c>
      <c r="G552" s="127" t="s">
        <v>541</v>
      </c>
      <c r="H552" s="127">
        <v>1018</v>
      </c>
      <c r="I552" s="102" t="s">
        <v>542</v>
      </c>
      <c r="J552" s="167"/>
      <c r="K552" s="167"/>
      <c r="L552" s="167"/>
      <c r="M552" s="170"/>
    </row>
    <row r="553" spans="1:13" ht="40.5">
      <c r="A553" s="173" t="s">
        <v>2060</v>
      </c>
      <c r="B553" s="173"/>
      <c r="C553" s="173"/>
      <c r="D553" s="173"/>
      <c r="E553" s="127" t="s">
        <v>32</v>
      </c>
      <c r="F553" s="127" t="s">
        <v>537</v>
      </c>
      <c r="G553" s="127" t="s">
        <v>543</v>
      </c>
      <c r="H553" s="127" t="s">
        <v>544</v>
      </c>
      <c r="I553" s="102" t="s">
        <v>545</v>
      </c>
      <c r="J553" s="167"/>
      <c r="K553" s="167"/>
      <c r="L553" s="167"/>
      <c r="M553" s="170"/>
    </row>
    <row r="554" spans="1:13" ht="27">
      <c r="A554" s="173" t="s">
        <v>2060</v>
      </c>
      <c r="B554" s="173"/>
      <c r="C554" s="173"/>
      <c r="D554" s="173"/>
      <c r="E554" s="127" t="s">
        <v>32</v>
      </c>
      <c r="F554" s="127" t="s">
        <v>537</v>
      </c>
      <c r="G554" s="127" t="s">
        <v>543</v>
      </c>
      <c r="H554" s="127">
        <v>506</v>
      </c>
      <c r="I554" s="102" t="s">
        <v>546</v>
      </c>
      <c r="J554" s="167"/>
      <c r="K554" s="167"/>
      <c r="L554" s="167"/>
      <c r="M554" s="170"/>
    </row>
    <row r="555" spans="1:13" ht="27">
      <c r="A555" s="174" t="s">
        <v>2060</v>
      </c>
      <c r="B555" s="174"/>
      <c r="C555" s="174"/>
      <c r="D555" s="174"/>
      <c r="E555" s="126" t="s">
        <v>83</v>
      </c>
      <c r="F555" s="127" t="s">
        <v>529</v>
      </c>
      <c r="G555" s="127" t="s">
        <v>547</v>
      </c>
      <c r="H555" s="127">
        <v>161</v>
      </c>
      <c r="I555" s="102" t="s">
        <v>548</v>
      </c>
      <c r="J555" s="168">
        <v>21.776</v>
      </c>
      <c r="K555" s="168"/>
      <c r="L555" s="168"/>
      <c r="M555" s="171"/>
    </row>
    <row r="556" spans="1:13" ht="27">
      <c r="A556" s="172" t="s">
        <v>2060</v>
      </c>
      <c r="B556" s="172" t="s">
        <v>605</v>
      </c>
      <c r="C556" s="172">
        <v>0</v>
      </c>
      <c r="D556" s="172">
        <v>0</v>
      </c>
      <c r="E556" s="20" t="s">
        <v>83</v>
      </c>
      <c r="F556" s="20" t="s">
        <v>529</v>
      </c>
      <c r="G556" s="20" t="s">
        <v>532</v>
      </c>
      <c r="H556" s="20">
        <v>456</v>
      </c>
      <c r="I556" s="102" t="s">
        <v>560</v>
      </c>
      <c r="J556" s="166">
        <v>15.932146464646465</v>
      </c>
      <c r="K556" s="166">
        <v>15</v>
      </c>
      <c r="L556" s="166">
        <v>0.93214646464646478</v>
      </c>
      <c r="M556" s="169">
        <v>0</v>
      </c>
    </row>
    <row r="557" spans="1:13" ht="27">
      <c r="A557" s="173" t="s">
        <v>2060</v>
      </c>
      <c r="B557" s="173"/>
      <c r="C557" s="173"/>
      <c r="D557" s="173"/>
      <c r="E557" s="127" t="s">
        <v>32</v>
      </c>
      <c r="F557" s="127" t="s">
        <v>537</v>
      </c>
      <c r="G557" s="127" t="s">
        <v>543</v>
      </c>
      <c r="H557" s="127">
        <v>509</v>
      </c>
      <c r="I557" s="28" t="s">
        <v>2061</v>
      </c>
      <c r="J557" s="167"/>
      <c r="K557" s="167"/>
      <c r="L557" s="167"/>
      <c r="M557" s="170"/>
    </row>
    <row r="558" spans="1:13" ht="13.5">
      <c r="A558" s="173" t="s">
        <v>2060</v>
      </c>
      <c r="B558" s="173"/>
      <c r="C558" s="173"/>
      <c r="D558" s="173"/>
      <c r="E558" s="127" t="s">
        <v>83</v>
      </c>
      <c r="F558" s="127" t="s">
        <v>529</v>
      </c>
      <c r="G558" s="127" t="s">
        <v>532</v>
      </c>
      <c r="H558" s="127">
        <v>454</v>
      </c>
      <c r="I558" s="102" t="s">
        <v>561</v>
      </c>
      <c r="J558" s="167"/>
      <c r="K558" s="167"/>
      <c r="L558" s="167"/>
      <c r="M558" s="170"/>
    </row>
    <row r="559" spans="1:13" ht="13.5">
      <c r="A559" s="173" t="s">
        <v>2060</v>
      </c>
      <c r="B559" s="173"/>
      <c r="C559" s="173"/>
      <c r="D559" s="173"/>
      <c r="E559" s="126" t="s">
        <v>83</v>
      </c>
      <c r="F559" s="127" t="s">
        <v>529</v>
      </c>
      <c r="G559" s="127" t="s">
        <v>530</v>
      </c>
      <c r="H559" s="127">
        <v>362</v>
      </c>
      <c r="I559" s="102" t="s">
        <v>531</v>
      </c>
      <c r="J559" s="167"/>
      <c r="K559" s="167"/>
      <c r="L559" s="167"/>
      <c r="M559" s="170"/>
    </row>
    <row r="560" spans="1:13" ht="13.5">
      <c r="A560" s="173" t="s">
        <v>2060</v>
      </c>
      <c r="B560" s="173"/>
      <c r="C560" s="173"/>
      <c r="D560" s="173"/>
      <c r="E560" s="126" t="s">
        <v>83</v>
      </c>
      <c r="F560" s="127" t="s">
        <v>529</v>
      </c>
      <c r="G560" s="127" t="s">
        <v>530</v>
      </c>
      <c r="H560" s="127">
        <v>361</v>
      </c>
      <c r="I560" s="102" t="s">
        <v>535</v>
      </c>
      <c r="J560" s="167"/>
      <c r="K560" s="167"/>
      <c r="L560" s="167"/>
      <c r="M560" s="170"/>
    </row>
    <row r="561" spans="1:13" ht="27">
      <c r="A561" s="173" t="s">
        <v>2060</v>
      </c>
      <c r="B561" s="173"/>
      <c r="C561" s="173"/>
      <c r="D561" s="173"/>
      <c r="E561" s="127" t="s">
        <v>32</v>
      </c>
      <c r="F561" s="127" t="s">
        <v>537</v>
      </c>
      <c r="G561" s="127" t="s">
        <v>538</v>
      </c>
      <c r="H561" s="127">
        <v>609</v>
      </c>
      <c r="I561" s="102" t="s">
        <v>539</v>
      </c>
      <c r="J561" s="167"/>
      <c r="K561" s="167"/>
      <c r="L561" s="167"/>
      <c r="M561" s="170"/>
    </row>
    <row r="562" spans="1:13" ht="27">
      <c r="A562" s="173" t="s">
        <v>2060</v>
      </c>
      <c r="B562" s="173"/>
      <c r="C562" s="173"/>
      <c r="D562" s="173"/>
      <c r="E562" s="127" t="s">
        <v>32</v>
      </c>
      <c r="F562" s="127" t="s">
        <v>540</v>
      </c>
      <c r="G562" s="127" t="s">
        <v>541</v>
      </c>
      <c r="H562" s="127">
        <v>1018</v>
      </c>
      <c r="I562" s="102" t="s">
        <v>542</v>
      </c>
      <c r="J562" s="167"/>
      <c r="K562" s="167"/>
      <c r="L562" s="167"/>
      <c r="M562" s="170"/>
    </row>
    <row r="563" spans="1:13" ht="40.5">
      <c r="A563" s="173" t="s">
        <v>2060</v>
      </c>
      <c r="B563" s="173"/>
      <c r="C563" s="173"/>
      <c r="D563" s="173"/>
      <c r="E563" s="127" t="s">
        <v>32</v>
      </c>
      <c r="F563" s="127" t="s">
        <v>537</v>
      </c>
      <c r="G563" s="127" t="s">
        <v>543</v>
      </c>
      <c r="H563" s="127" t="s">
        <v>544</v>
      </c>
      <c r="I563" s="102" t="s">
        <v>545</v>
      </c>
      <c r="J563" s="167"/>
      <c r="K563" s="167"/>
      <c r="L563" s="167"/>
      <c r="M563" s="170"/>
    </row>
    <row r="564" spans="1:13" ht="27">
      <c r="A564" s="173" t="s">
        <v>2060</v>
      </c>
      <c r="B564" s="173"/>
      <c r="C564" s="173"/>
      <c r="D564" s="173"/>
      <c r="E564" s="127" t="s">
        <v>32</v>
      </c>
      <c r="F564" s="127" t="s">
        <v>537</v>
      </c>
      <c r="G564" s="127" t="s">
        <v>543</v>
      </c>
      <c r="H564" s="127">
        <v>506</v>
      </c>
      <c r="I564" s="102" t="s">
        <v>546</v>
      </c>
      <c r="J564" s="167"/>
      <c r="K564" s="167"/>
      <c r="L564" s="167"/>
      <c r="M564" s="170"/>
    </row>
    <row r="565" spans="1:13" ht="27">
      <c r="A565" s="174" t="s">
        <v>2060</v>
      </c>
      <c r="B565" s="174"/>
      <c r="C565" s="174"/>
      <c r="D565" s="174"/>
      <c r="E565" s="126" t="s">
        <v>83</v>
      </c>
      <c r="F565" s="127" t="s">
        <v>529</v>
      </c>
      <c r="G565" s="127" t="s">
        <v>547</v>
      </c>
      <c r="H565" s="127">
        <v>161</v>
      </c>
      <c r="I565" s="102" t="s">
        <v>548</v>
      </c>
      <c r="J565" s="168">
        <v>12.66</v>
      </c>
      <c r="K565" s="168"/>
      <c r="L565" s="168"/>
      <c r="M565" s="171"/>
    </row>
    <row r="566" spans="1:13" ht="13.5">
      <c r="A566" s="172" t="s">
        <v>2060</v>
      </c>
      <c r="B566" s="172" t="s">
        <v>606</v>
      </c>
      <c r="C566" s="172">
        <v>11</v>
      </c>
      <c r="D566" s="172">
        <v>0</v>
      </c>
      <c r="E566" s="126" t="s">
        <v>83</v>
      </c>
      <c r="F566" s="127" t="s">
        <v>529</v>
      </c>
      <c r="G566" s="127" t="s">
        <v>530</v>
      </c>
      <c r="H566" s="127">
        <v>362</v>
      </c>
      <c r="I566" s="102" t="s">
        <v>531</v>
      </c>
      <c r="J566" s="166">
        <v>34.209419191919189</v>
      </c>
      <c r="K566" s="166">
        <v>29.666666666666664</v>
      </c>
      <c r="L566" s="166">
        <v>4.5427525252525243</v>
      </c>
      <c r="M566" s="169">
        <v>0</v>
      </c>
    </row>
    <row r="567" spans="1:13" ht="27">
      <c r="A567" s="173" t="s">
        <v>2062</v>
      </c>
      <c r="B567" s="173"/>
      <c r="C567" s="173"/>
      <c r="D567" s="173"/>
      <c r="E567" s="20" t="s">
        <v>83</v>
      </c>
      <c r="F567" s="20" t="s">
        <v>529</v>
      </c>
      <c r="G567" s="20" t="s">
        <v>532</v>
      </c>
      <c r="H567" s="20">
        <v>453</v>
      </c>
      <c r="I567" s="102" t="s">
        <v>533</v>
      </c>
      <c r="J567" s="167"/>
      <c r="K567" s="167"/>
      <c r="L567" s="167"/>
      <c r="M567" s="170"/>
    </row>
    <row r="568" spans="1:13" ht="27">
      <c r="A568" s="173" t="s">
        <v>2062</v>
      </c>
      <c r="B568" s="173"/>
      <c r="C568" s="173"/>
      <c r="D568" s="173"/>
      <c r="E568" s="127" t="s">
        <v>83</v>
      </c>
      <c r="F568" s="127" t="s">
        <v>529</v>
      </c>
      <c r="G568" s="127" t="s">
        <v>532</v>
      </c>
      <c r="H568" s="127">
        <v>455</v>
      </c>
      <c r="I568" s="102" t="s">
        <v>534</v>
      </c>
      <c r="J568" s="167"/>
      <c r="K568" s="167"/>
      <c r="L568" s="167"/>
      <c r="M568" s="170"/>
    </row>
    <row r="569" spans="1:13" ht="13.5">
      <c r="A569" s="173" t="s">
        <v>2062</v>
      </c>
      <c r="B569" s="173"/>
      <c r="C569" s="173"/>
      <c r="D569" s="173"/>
      <c r="E569" s="126" t="s">
        <v>83</v>
      </c>
      <c r="F569" s="127" t="s">
        <v>529</v>
      </c>
      <c r="G569" s="127" t="s">
        <v>530</v>
      </c>
      <c r="H569" s="127">
        <v>361</v>
      </c>
      <c r="I569" s="102" t="s">
        <v>535</v>
      </c>
      <c r="J569" s="167"/>
      <c r="K569" s="167"/>
      <c r="L569" s="167"/>
      <c r="M569" s="170"/>
    </row>
    <row r="570" spans="1:13" ht="13.5">
      <c r="A570" s="173" t="s">
        <v>2062</v>
      </c>
      <c r="B570" s="173"/>
      <c r="C570" s="173"/>
      <c r="D570" s="173"/>
      <c r="E570" s="126" t="s">
        <v>83</v>
      </c>
      <c r="F570" s="127" t="s">
        <v>529</v>
      </c>
      <c r="G570" s="102" t="s">
        <v>530</v>
      </c>
      <c r="H570" s="127">
        <v>351</v>
      </c>
      <c r="I570" s="18" t="s">
        <v>145</v>
      </c>
      <c r="J570" s="167"/>
      <c r="K570" s="167"/>
      <c r="L570" s="167"/>
      <c r="M570" s="170"/>
    </row>
    <row r="571" spans="1:13" ht="27">
      <c r="A571" s="173" t="s">
        <v>2062</v>
      </c>
      <c r="B571" s="173"/>
      <c r="C571" s="173"/>
      <c r="D571" s="173"/>
      <c r="E571" s="127" t="s">
        <v>83</v>
      </c>
      <c r="F571" s="127" t="s">
        <v>529</v>
      </c>
      <c r="G571" s="127" t="s">
        <v>530</v>
      </c>
      <c r="H571" s="127">
        <v>353</v>
      </c>
      <c r="I571" s="102" t="s">
        <v>536</v>
      </c>
      <c r="J571" s="167"/>
      <c r="K571" s="167"/>
      <c r="L571" s="167"/>
      <c r="M571" s="170"/>
    </row>
    <row r="572" spans="1:13" ht="27">
      <c r="A572" s="173" t="s">
        <v>2062</v>
      </c>
      <c r="B572" s="173"/>
      <c r="C572" s="173"/>
      <c r="D572" s="173"/>
      <c r="E572" s="127" t="s">
        <v>32</v>
      </c>
      <c r="F572" s="127" t="s">
        <v>537</v>
      </c>
      <c r="G572" s="127" t="s">
        <v>538</v>
      </c>
      <c r="H572" s="127">
        <v>609</v>
      </c>
      <c r="I572" s="102" t="s">
        <v>539</v>
      </c>
      <c r="J572" s="167"/>
      <c r="K572" s="167"/>
      <c r="L572" s="167"/>
      <c r="M572" s="170"/>
    </row>
    <row r="573" spans="1:13" ht="27">
      <c r="A573" s="173" t="s">
        <v>2062</v>
      </c>
      <c r="B573" s="173"/>
      <c r="C573" s="173"/>
      <c r="D573" s="173"/>
      <c r="E573" s="127" t="s">
        <v>32</v>
      </c>
      <c r="F573" s="127" t="s">
        <v>540</v>
      </c>
      <c r="G573" s="127" t="s">
        <v>541</v>
      </c>
      <c r="H573" s="127">
        <v>1018</v>
      </c>
      <c r="I573" s="102" t="s">
        <v>542</v>
      </c>
      <c r="J573" s="167"/>
      <c r="K573" s="167"/>
      <c r="L573" s="167"/>
      <c r="M573" s="170"/>
    </row>
    <row r="574" spans="1:13" ht="40.5">
      <c r="A574" s="173" t="s">
        <v>2062</v>
      </c>
      <c r="B574" s="173"/>
      <c r="C574" s="173"/>
      <c r="D574" s="173"/>
      <c r="E574" s="127" t="s">
        <v>32</v>
      </c>
      <c r="F574" s="127" t="s">
        <v>537</v>
      </c>
      <c r="G574" s="127" t="s">
        <v>543</v>
      </c>
      <c r="H574" s="127" t="s">
        <v>544</v>
      </c>
      <c r="I574" s="102" t="s">
        <v>545</v>
      </c>
      <c r="J574" s="167"/>
      <c r="K574" s="167"/>
      <c r="L574" s="167"/>
      <c r="M574" s="170"/>
    </row>
    <row r="575" spans="1:13" ht="27">
      <c r="A575" s="173" t="s">
        <v>2062</v>
      </c>
      <c r="B575" s="173"/>
      <c r="C575" s="173"/>
      <c r="D575" s="173"/>
      <c r="E575" s="127" t="s">
        <v>32</v>
      </c>
      <c r="F575" s="127" t="s">
        <v>537</v>
      </c>
      <c r="G575" s="127" t="s">
        <v>543</v>
      </c>
      <c r="H575" s="127">
        <v>506</v>
      </c>
      <c r="I575" s="102" t="s">
        <v>546</v>
      </c>
      <c r="J575" s="167"/>
      <c r="K575" s="167"/>
      <c r="L575" s="167"/>
      <c r="M575" s="170"/>
    </row>
    <row r="576" spans="1:13" ht="27">
      <c r="A576" s="174" t="s">
        <v>2062</v>
      </c>
      <c r="B576" s="174"/>
      <c r="C576" s="174"/>
      <c r="D576" s="174"/>
      <c r="E576" s="126" t="s">
        <v>83</v>
      </c>
      <c r="F576" s="127" t="s">
        <v>529</v>
      </c>
      <c r="G576" s="127" t="s">
        <v>547</v>
      </c>
      <c r="H576" s="127">
        <v>161</v>
      </c>
      <c r="I576" s="102" t="s">
        <v>548</v>
      </c>
      <c r="J576" s="168">
        <v>221.77600000000001</v>
      </c>
      <c r="K576" s="168"/>
      <c r="L576" s="168"/>
      <c r="M576" s="171"/>
    </row>
    <row r="577" spans="1:13" ht="27">
      <c r="A577" s="172" t="s">
        <v>2062</v>
      </c>
      <c r="B577" s="172" t="s">
        <v>607</v>
      </c>
      <c r="C577" s="172">
        <v>5</v>
      </c>
      <c r="D577" s="172">
        <v>0</v>
      </c>
      <c r="E577" s="20" t="s">
        <v>83</v>
      </c>
      <c r="F577" s="20" t="s">
        <v>529</v>
      </c>
      <c r="G577" s="20" t="s">
        <v>532</v>
      </c>
      <c r="H577" s="20">
        <v>459</v>
      </c>
      <c r="I577" s="102" t="s">
        <v>557</v>
      </c>
      <c r="J577" s="166">
        <v>26.239305555555561</v>
      </c>
      <c r="K577" s="166">
        <v>21.666666666666668</v>
      </c>
      <c r="L577" s="166">
        <v>4.5726388888888927</v>
      </c>
      <c r="M577" s="169">
        <v>0</v>
      </c>
    </row>
    <row r="578" spans="1:13" ht="13.5">
      <c r="A578" s="173" t="s">
        <v>2062</v>
      </c>
      <c r="B578" s="173"/>
      <c r="C578" s="173"/>
      <c r="D578" s="173"/>
      <c r="E578" s="127" t="s">
        <v>83</v>
      </c>
      <c r="F578" s="127" t="s">
        <v>529</v>
      </c>
      <c r="G578" s="127" t="s">
        <v>532</v>
      </c>
      <c r="H578" s="127">
        <v>452</v>
      </c>
      <c r="I578" s="102" t="s">
        <v>39</v>
      </c>
      <c r="J578" s="167"/>
      <c r="K578" s="167"/>
      <c r="L578" s="167"/>
      <c r="M578" s="170"/>
    </row>
    <row r="579" spans="1:13" ht="54">
      <c r="A579" s="173" t="s">
        <v>2062</v>
      </c>
      <c r="B579" s="173"/>
      <c r="C579" s="173"/>
      <c r="D579" s="173"/>
      <c r="E579" s="127" t="s">
        <v>32</v>
      </c>
      <c r="F579" s="127" t="s">
        <v>537</v>
      </c>
      <c r="G579" s="127" t="s">
        <v>538</v>
      </c>
      <c r="H579" s="127">
        <v>601</v>
      </c>
      <c r="I579" s="102" t="s">
        <v>558</v>
      </c>
      <c r="J579" s="167"/>
      <c r="K579" s="167"/>
      <c r="L579" s="167"/>
      <c r="M579" s="170"/>
    </row>
    <row r="580" spans="1:13" ht="13.5">
      <c r="A580" s="173" t="s">
        <v>2062</v>
      </c>
      <c r="B580" s="173"/>
      <c r="C580" s="173"/>
      <c r="D580" s="173"/>
      <c r="E580" s="126" t="s">
        <v>83</v>
      </c>
      <c r="F580" s="127" t="s">
        <v>529</v>
      </c>
      <c r="G580" s="127" t="s">
        <v>530</v>
      </c>
      <c r="H580" s="127">
        <v>362</v>
      </c>
      <c r="I580" s="102" t="s">
        <v>531</v>
      </c>
      <c r="J580" s="167"/>
      <c r="K580" s="167"/>
      <c r="L580" s="167"/>
      <c r="M580" s="170"/>
    </row>
    <row r="581" spans="1:13" ht="13.5">
      <c r="A581" s="173" t="s">
        <v>2062</v>
      </c>
      <c r="B581" s="173"/>
      <c r="C581" s="173"/>
      <c r="D581" s="173"/>
      <c r="E581" s="126" t="s">
        <v>83</v>
      </c>
      <c r="F581" s="127" t="s">
        <v>529</v>
      </c>
      <c r="G581" s="127" t="s">
        <v>530</v>
      </c>
      <c r="H581" s="127">
        <v>361</v>
      </c>
      <c r="I581" s="102" t="s">
        <v>535</v>
      </c>
      <c r="J581" s="167"/>
      <c r="K581" s="167"/>
      <c r="L581" s="167"/>
      <c r="M581" s="170"/>
    </row>
    <row r="582" spans="1:13" ht="27">
      <c r="A582" s="173" t="s">
        <v>2062</v>
      </c>
      <c r="B582" s="173"/>
      <c r="C582" s="173"/>
      <c r="D582" s="173"/>
      <c r="E582" s="127" t="s">
        <v>32</v>
      </c>
      <c r="F582" s="127" t="s">
        <v>537</v>
      </c>
      <c r="G582" s="127" t="s">
        <v>538</v>
      </c>
      <c r="H582" s="127">
        <v>609</v>
      </c>
      <c r="I582" s="102" t="s">
        <v>539</v>
      </c>
      <c r="J582" s="167"/>
      <c r="K582" s="167"/>
      <c r="L582" s="167"/>
      <c r="M582" s="170"/>
    </row>
    <row r="583" spans="1:13" ht="27">
      <c r="A583" s="173" t="s">
        <v>2062</v>
      </c>
      <c r="B583" s="173"/>
      <c r="C583" s="173"/>
      <c r="D583" s="173"/>
      <c r="E583" s="127" t="s">
        <v>32</v>
      </c>
      <c r="F583" s="127" t="s">
        <v>540</v>
      </c>
      <c r="G583" s="127" t="s">
        <v>541</v>
      </c>
      <c r="H583" s="127">
        <v>1018</v>
      </c>
      <c r="I583" s="102" t="s">
        <v>542</v>
      </c>
      <c r="J583" s="167"/>
      <c r="K583" s="167"/>
      <c r="L583" s="167"/>
      <c r="M583" s="170"/>
    </row>
    <row r="584" spans="1:13" ht="40.5">
      <c r="A584" s="173" t="s">
        <v>2062</v>
      </c>
      <c r="B584" s="173"/>
      <c r="C584" s="173"/>
      <c r="D584" s="173"/>
      <c r="E584" s="127" t="s">
        <v>32</v>
      </c>
      <c r="F584" s="127" t="s">
        <v>537</v>
      </c>
      <c r="G584" s="127" t="s">
        <v>543</v>
      </c>
      <c r="H584" s="127" t="s">
        <v>544</v>
      </c>
      <c r="I584" s="102" t="s">
        <v>545</v>
      </c>
      <c r="J584" s="167"/>
      <c r="K584" s="167"/>
      <c r="L584" s="167"/>
      <c r="M584" s="170"/>
    </row>
    <row r="585" spans="1:13" ht="27">
      <c r="A585" s="173" t="s">
        <v>2062</v>
      </c>
      <c r="B585" s="173"/>
      <c r="C585" s="173"/>
      <c r="D585" s="173"/>
      <c r="E585" s="127" t="s">
        <v>32</v>
      </c>
      <c r="F585" s="127" t="s">
        <v>537</v>
      </c>
      <c r="G585" s="127" t="s">
        <v>543</v>
      </c>
      <c r="H585" s="127">
        <v>506</v>
      </c>
      <c r="I585" s="102" t="s">
        <v>546</v>
      </c>
      <c r="J585" s="167"/>
      <c r="K585" s="167"/>
      <c r="L585" s="167"/>
      <c r="M585" s="170"/>
    </row>
    <row r="586" spans="1:13" ht="27">
      <c r="A586" s="174" t="s">
        <v>2062</v>
      </c>
      <c r="B586" s="174"/>
      <c r="C586" s="174"/>
      <c r="D586" s="174"/>
      <c r="E586" s="126" t="s">
        <v>83</v>
      </c>
      <c r="F586" s="127" t="s">
        <v>529</v>
      </c>
      <c r="G586" s="127" t="s">
        <v>547</v>
      </c>
      <c r="H586" s="127">
        <v>161</v>
      </c>
      <c r="I586" s="102" t="s">
        <v>548</v>
      </c>
      <c r="J586" s="168">
        <v>25.119</v>
      </c>
      <c r="K586" s="168"/>
      <c r="L586" s="168"/>
      <c r="M586" s="171"/>
    </row>
    <row r="587" spans="1:13" ht="27">
      <c r="A587" s="172" t="s">
        <v>2062</v>
      </c>
      <c r="B587" s="172" t="s">
        <v>608</v>
      </c>
      <c r="C587" s="172">
        <v>0</v>
      </c>
      <c r="D587" s="172">
        <v>0</v>
      </c>
      <c r="E587" s="20" t="s">
        <v>83</v>
      </c>
      <c r="F587" s="20" t="s">
        <v>529</v>
      </c>
      <c r="G587" s="20" t="s">
        <v>532</v>
      </c>
      <c r="H587" s="20">
        <v>453</v>
      </c>
      <c r="I587" s="102" t="s">
        <v>533</v>
      </c>
      <c r="J587" s="166">
        <v>18.999419191919191</v>
      </c>
      <c r="K587" s="166">
        <v>15</v>
      </c>
      <c r="L587" s="166">
        <v>3.9994191919191913</v>
      </c>
      <c r="M587" s="169">
        <v>0</v>
      </c>
    </row>
    <row r="588" spans="1:13" ht="27">
      <c r="A588" s="173" t="s">
        <v>2063</v>
      </c>
      <c r="B588" s="173"/>
      <c r="C588" s="173"/>
      <c r="D588" s="173"/>
      <c r="E588" s="127" t="s">
        <v>83</v>
      </c>
      <c r="F588" s="127" t="s">
        <v>529</v>
      </c>
      <c r="G588" s="127" t="s">
        <v>530</v>
      </c>
      <c r="H588" s="127">
        <v>353</v>
      </c>
      <c r="I588" s="102" t="s">
        <v>536</v>
      </c>
      <c r="J588" s="167"/>
      <c r="K588" s="167"/>
      <c r="L588" s="167"/>
      <c r="M588" s="170"/>
    </row>
    <row r="589" spans="1:13" ht="13.5">
      <c r="A589" s="173" t="s">
        <v>2063</v>
      </c>
      <c r="B589" s="173"/>
      <c r="C589" s="173"/>
      <c r="D589" s="173"/>
      <c r="E589" s="126" t="s">
        <v>83</v>
      </c>
      <c r="F589" s="127" t="s">
        <v>529</v>
      </c>
      <c r="G589" s="127" t="s">
        <v>530</v>
      </c>
      <c r="H589" s="127">
        <v>362</v>
      </c>
      <c r="I589" s="102" t="s">
        <v>531</v>
      </c>
      <c r="J589" s="167"/>
      <c r="K589" s="167"/>
      <c r="L589" s="167"/>
      <c r="M589" s="170"/>
    </row>
    <row r="590" spans="1:13" ht="13.5">
      <c r="A590" s="173" t="s">
        <v>2063</v>
      </c>
      <c r="B590" s="173"/>
      <c r="C590" s="173"/>
      <c r="D590" s="173"/>
      <c r="E590" s="126" t="s">
        <v>83</v>
      </c>
      <c r="F590" s="127" t="s">
        <v>529</v>
      </c>
      <c r="G590" s="127" t="s">
        <v>530</v>
      </c>
      <c r="H590" s="127">
        <v>361</v>
      </c>
      <c r="I590" s="102" t="s">
        <v>535</v>
      </c>
      <c r="J590" s="167"/>
      <c r="K590" s="167"/>
      <c r="L590" s="167"/>
      <c r="M590" s="170"/>
    </row>
    <row r="591" spans="1:13" ht="27">
      <c r="A591" s="173" t="s">
        <v>2063</v>
      </c>
      <c r="B591" s="173"/>
      <c r="C591" s="173"/>
      <c r="D591" s="173"/>
      <c r="E591" s="127" t="s">
        <v>32</v>
      </c>
      <c r="F591" s="127" t="s">
        <v>537</v>
      </c>
      <c r="G591" s="127" t="s">
        <v>538</v>
      </c>
      <c r="H591" s="127">
        <v>609</v>
      </c>
      <c r="I591" s="102" t="s">
        <v>539</v>
      </c>
      <c r="J591" s="167"/>
      <c r="K591" s="167"/>
      <c r="L591" s="167"/>
      <c r="M591" s="170"/>
    </row>
    <row r="592" spans="1:13" ht="27">
      <c r="A592" s="173" t="s">
        <v>2063</v>
      </c>
      <c r="B592" s="173"/>
      <c r="C592" s="173"/>
      <c r="D592" s="173"/>
      <c r="E592" s="127" t="s">
        <v>32</v>
      </c>
      <c r="F592" s="127" t="s">
        <v>540</v>
      </c>
      <c r="G592" s="127" t="s">
        <v>541</v>
      </c>
      <c r="H592" s="127">
        <v>1018</v>
      </c>
      <c r="I592" s="102" t="s">
        <v>542</v>
      </c>
      <c r="J592" s="167"/>
      <c r="K592" s="167"/>
      <c r="L592" s="167"/>
      <c r="M592" s="170"/>
    </row>
    <row r="593" spans="1:13" ht="40.5">
      <c r="A593" s="173" t="s">
        <v>2063</v>
      </c>
      <c r="B593" s="173"/>
      <c r="C593" s="173"/>
      <c r="D593" s="173"/>
      <c r="E593" s="127" t="s">
        <v>32</v>
      </c>
      <c r="F593" s="127" t="s">
        <v>537</v>
      </c>
      <c r="G593" s="127" t="s">
        <v>543</v>
      </c>
      <c r="H593" s="127" t="s">
        <v>544</v>
      </c>
      <c r="I593" s="102" t="s">
        <v>545</v>
      </c>
      <c r="J593" s="167"/>
      <c r="K593" s="167"/>
      <c r="L593" s="167"/>
      <c r="M593" s="170"/>
    </row>
    <row r="594" spans="1:13" ht="27">
      <c r="A594" s="173" t="s">
        <v>2063</v>
      </c>
      <c r="B594" s="173"/>
      <c r="C594" s="173"/>
      <c r="D594" s="173"/>
      <c r="E594" s="127" t="s">
        <v>32</v>
      </c>
      <c r="F594" s="127" t="s">
        <v>537</v>
      </c>
      <c r="G594" s="127" t="s">
        <v>543</v>
      </c>
      <c r="H594" s="127">
        <v>506</v>
      </c>
      <c r="I594" s="102" t="s">
        <v>546</v>
      </c>
      <c r="J594" s="167"/>
      <c r="K594" s="167"/>
      <c r="L594" s="167"/>
      <c r="M594" s="170"/>
    </row>
    <row r="595" spans="1:13" ht="27">
      <c r="A595" s="174" t="s">
        <v>2063</v>
      </c>
      <c r="B595" s="174"/>
      <c r="C595" s="174"/>
      <c r="D595" s="174"/>
      <c r="E595" s="126" t="s">
        <v>83</v>
      </c>
      <c r="F595" s="127" t="s">
        <v>529</v>
      </c>
      <c r="G595" s="127" t="s">
        <v>547</v>
      </c>
      <c r="H595" s="127">
        <v>161</v>
      </c>
      <c r="I595" s="102" t="s">
        <v>548</v>
      </c>
      <c r="J595" s="168">
        <v>19.391999999999999</v>
      </c>
      <c r="K595" s="168"/>
      <c r="L595" s="168"/>
      <c r="M595" s="171"/>
    </row>
    <row r="596" spans="1:13" ht="27">
      <c r="A596" s="172" t="s">
        <v>2064</v>
      </c>
      <c r="B596" s="172" t="s">
        <v>2065</v>
      </c>
      <c r="C596" s="172">
        <v>0</v>
      </c>
      <c r="D596" s="172">
        <v>0</v>
      </c>
      <c r="E596" s="20" t="s">
        <v>32</v>
      </c>
      <c r="F596" s="20" t="s">
        <v>537</v>
      </c>
      <c r="G596" s="20" t="s">
        <v>543</v>
      </c>
      <c r="H596" s="20">
        <v>508</v>
      </c>
      <c r="I596" s="102" t="s">
        <v>566</v>
      </c>
      <c r="J596" s="166">
        <v>19.260555555555555</v>
      </c>
      <c r="K596" s="166">
        <v>15</v>
      </c>
      <c r="L596" s="166">
        <v>4.2605555555555554</v>
      </c>
      <c r="M596" s="169">
        <v>0</v>
      </c>
    </row>
    <row r="597" spans="1:13" ht="27">
      <c r="A597" s="173" t="s">
        <v>2063</v>
      </c>
      <c r="B597" s="173"/>
      <c r="C597" s="173"/>
      <c r="D597" s="173"/>
      <c r="E597" s="126" t="s">
        <v>32</v>
      </c>
      <c r="F597" s="127" t="s">
        <v>537</v>
      </c>
      <c r="G597" s="127" t="s">
        <v>538</v>
      </c>
      <c r="H597" s="127">
        <v>602</v>
      </c>
      <c r="I597" s="102" t="s">
        <v>555</v>
      </c>
      <c r="J597" s="167"/>
      <c r="K597" s="167"/>
      <c r="L597" s="167"/>
      <c r="M597" s="170"/>
    </row>
    <row r="598" spans="1:13" ht="27">
      <c r="A598" s="173" t="s">
        <v>2063</v>
      </c>
      <c r="B598" s="173"/>
      <c r="C598" s="173"/>
      <c r="D598" s="173"/>
      <c r="E598" s="127" t="s">
        <v>32</v>
      </c>
      <c r="F598" s="127" t="s">
        <v>537</v>
      </c>
      <c r="G598" s="127" t="s">
        <v>543</v>
      </c>
      <c r="H598" s="127" t="s">
        <v>567</v>
      </c>
      <c r="I598" s="102" t="s">
        <v>568</v>
      </c>
      <c r="J598" s="167"/>
      <c r="K598" s="167"/>
      <c r="L598" s="167"/>
      <c r="M598" s="170"/>
    </row>
    <row r="599" spans="1:13" ht="13.5">
      <c r="A599" s="173" t="s">
        <v>2063</v>
      </c>
      <c r="B599" s="173"/>
      <c r="C599" s="173"/>
      <c r="D599" s="173"/>
      <c r="E599" s="126" t="s">
        <v>83</v>
      </c>
      <c r="F599" s="127" t="s">
        <v>529</v>
      </c>
      <c r="G599" s="127" t="s">
        <v>530</v>
      </c>
      <c r="H599" s="127">
        <v>362</v>
      </c>
      <c r="I599" s="102" t="s">
        <v>531</v>
      </c>
      <c r="J599" s="167"/>
      <c r="K599" s="167"/>
      <c r="L599" s="167"/>
      <c r="M599" s="170"/>
    </row>
    <row r="600" spans="1:13" ht="13.5">
      <c r="A600" s="173" t="s">
        <v>2063</v>
      </c>
      <c r="B600" s="173"/>
      <c r="C600" s="173"/>
      <c r="D600" s="173"/>
      <c r="E600" s="126" t="s">
        <v>83</v>
      </c>
      <c r="F600" s="127" t="s">
        <v>529</v>
      </c>
      <c r="G600" s="127" t="s">
        <v>530</v>
      </c>
      <c r="H600" s="127">
        <v>361</v>
      </c>
      <c r="I600" s="102" t="s">
        <v>535</v>
      </c>
      <c r="J600" s="167"/>
      <c r="K600" s="167"/>
      <c r="L600" s="167"/>
      <c r="M600" s="170"/>
    </row>
    <row r="601" spans="1:13" ht="27">
      <c r="A601" s="173" t="s">
        <v>2063</v>
      </c>
      <c r="B601" s="173"/>
      <c r="C601" s="173"/>
      <c r="D601" s="173"/>
      <c r="E601" s="127" t="s">
        <v>32</v>
      </c>
      <c r="F601" s="127" t="s">
        <v>537</v>
      </c>
      <c r="G601" s="127" t="s">
        <v>538</v>
      </c>
      <c r="H601" s="127">
        <v>609</v>
      </c>
      <c r="I601" s="102" t="s">
        <v>539</v>
      </c>
      <c r="J601" s="167"/>
      <c r="K601" s="167"/>
      <c r="L601" s="167"/>
      <c r="M601" s="170"/>
    </row>
    <row r="602" spans="1:13" ht="27">
      <c r="A602" s="173" t="s">
        <v>2063</v>
      </c>
      <c r="B602" s="173"/>
      <c r="C602" s="173"/>
      <c r="D602" s="173"/>
      <c r="E602" s="127" t="s">
        <v>32</v>
      </c>
      <c r="F602" s="127" t="s">
        <v>540</v>
      </c>
      <c r="G602" s="127" t="s">
        <v>541</v>
      </c>
      <c r="H602" s="127">
        <v>1018</v>
      </c>
      <c r="I602" s="102" t="s">
        <v>542</v>
      </c>
      <c r="J602" s="167"/>
      <c r="K602" s="167"/>
      <c r="L602" s="167"/>
      <c r="M602" s="170"/>
    </row>
    <row r="603" spans="1:13" ht="40.5">
      <c r="A603" s="173" t="s">
        <v>2063</v>
      </c>
      <c r="B603" s="173"/>
      <c r="C603" s="173"/>
      <c r="D603" s="173"/>
      <c r="E603" s="127" t="s">
        <v>32</v>
      </c>
      <c r="F603" s="127" t="s">
        <v>537</v>
      </c>
      <c r="G603" s="127" t="s">
        <v>543</v>
      </c>
      <c r="H603" s="127" t="s">
        <v>544</v>
      </c>
      <c r="I603" s="102" t="s">
        <v>545</v>
      </c>
      <c r="J603" s="167"/>
      <c r="K603" s="167"/>
      <c r="L603" s="167"/>
      <c r="M603" s="170"/>
    </row>
    <row r="604" spans="1:13" ht="27">
      <c r="A604" s="173" t="s">
        <v>2063</v>
      </c>
      <c r="B604" s="173"/>
      <c r="C604" s="173"/>
      <c r="D604" s="173"/>
      <c r="E604" s="127" t="s">
        <v>32</v>
      </c>
      <c r="F604" s="127" t="s">
        <v>537</v>
      </c>
      <c r="G604" s="127" t="s">
        <v>543</v>
      </c>
      <c r="H604" s="127">
        <v>506</v>
      </c>
      <c r="I604" s="102" t="s">
        <v>546</v>
      </c>
      <c r="J604" s="167"/>
      <c r="K604" s="167"/>
      <c r="L604" s="167"/>
      <c r="M604" s="170"/>
    </row>
    <row r="605" spans="1:13" ht="27">
      <c r="A605" s="174" t="s">
        <v>2063</v>
      </c>
      <c r="B605" s="174"/>
      <c r="C605" s="174"/>
      <c r="D605" s="174"/>
      <c r="E605" s="126" t="s">
        <v>83</v>
      </c>
      <c r="F605" s="127" t="s">
        <v>529</v>
      </c>
      <c r="G605" s="127" t="s">
        <v>547</v>
      </c>
      <c r="H605" s="127">
        <v>161</v>
      </c>
      <c r="I605" s="102" t="s">
        <v>548</v>
      </c>
      <c r="J605" s="168">
        <v>12.66</v>
      </c>
      <c r="K605" s="168"/>
      <c r="L605" s="168"/>
      <c r="M605" s="171"/>
    </row>
    <row r="606" spans="1:13" ht="40.5">
      <c r="A606" s="172" t="s">
        <v>2063</v>
      </c>
      <c r="B606" s="172" t="s">
        <v>609</v>
      </c>
      <c r="C606" s="172">
        <v>0</v>
      </c>
      <c r="D606" s="172">
        <v>0</v>
      </c>
      <c r="E606" s="20" t="s">
        <v>83</v>
      </c>
      <c r="F606" s="20" t="s">
        <v>529</v>
      </c>
      <c r="G606" s="20" t="s">
        <v>532</v>
      </c>
      <c r="H606" s="20">
        <v>458</v>
      </c>
      <c r="I606" s="102" t="s">
        <v>551</v>
      </c>
      <c r="J606" s="166">
        <v>17.709209401709401</v>
      </c>
      <c r="K606" s="166">
        <v>15</v>
      </c>
      <c r="L606" s="166">
        <v>2.7092094017094013</v>
      </c>
      <c r="M606" s="169">
        <v>0</v>
      </c>
    </row>
    <row r="607" spans="1:13" ht="27">
      <c r="A607" s="173" t="s">
        <v>2066</v>
      </c>
      <c r="B607" s="173"/>
      <c r="C607" s="173"/>
      <c r="D607" s="173"/>
      <c r="E607" s="127" t="s">
        <v>32</v>
      </c>
      <c r="F607" s="127" t="s">
        <v>537</v>
      </c>
      <c r="G607" s="127" t="s">
        <v>543</v>
      </c>
      <c r="H607" s="127">
        <v>509</v>
      </c>
      <c r="I607" s="28" t="s">
        <v>2067</v>
      </c>
      <c r="J607" s="167"/>
      <c r="K607" s="167"/>
      <c r="L607" s="167"/>
      <c r="M607" s="170"/>
    </row>
    <row r="608" spans="1:13" ht="27">
      <c r="A608" s="173" t="s">
        <v>2066</v>
      </c>
      <c r="B608" s="173"/>
      <c r="C608" s="173"/>
      <c r="D608" s="173"/>
      <c r="E608" s="127" t="s">
        <v>83</v>
      </c>
      <c r="F608" s="127" t="s">
        <v>529</v>
      </c>
      <c r="G608" s="127" t="s">
        <v>532</v>
      </c>
      <c r="H608" s="127">
        <v>450</v>
      </c>
      <c r="I608" s="102" t="s">
        <v>553</v>
      </c>
      <c r="J608" s="167"/>
      <c r="K608" s="167"/>
      <c r="L608" s="167"/>
      <c r="M608" s="170"/>
    </row>
    <row r="609" spans="1:13" ht="13.5">
      <c r="A609" s="173" t="s">
        <v>2066</v>
      </c>
      <c r="B609" s="173"/>
      <c r="C609" s="173"/>
      <c r="D609" s="173"/>
      <c r="E609" s="126" t="s">
        <v>83</v>
      </c>
      <c r="F609" s="127" t="s">
        <v>529</v>
      </c>
      <c r="G609" s="127" t="s">
        <v>530</v>
      </c>
      <c r="H609" s="127">
        <v>362</v>
      </c>
      <c r="I609" s="102" t="s">
        <v>531</v>
      </c>
      <c r="J609" s="167"/>
      <c r="K609" s="167"/>
      <c r="L609" s="167"/>
      <c r="M609" s="170"/>
    </row>
    <row r="610" spans="1:13" ht="13.5">
      <c r="A610" s="173" t="s">
        <v>2066</v>
      </c>
      <c r="B610" s="173"/>
      <c r="C610" s="173"/>
      <c r="D610" s="173"/>
      <c r="E610" s="126" t="s">
        <v>83</v>
      </c>
      <c r="F610" s="127" t="s">
        <v>529</v>
      </c>
      <c r="G610" s="127" t="s">
        <v>530</v>
      </c>
      <c r="H610" s="127">
        <v>361</v>
      </c>
      <c r="I610" s="102" t="s">
        <v>535</v>
      </c>
      <c r="J610" s="167"/>
      <c r="K610" s="167"/>
      <c r="L610" s="167"/>
      <c r="M610" s="170"/>
    </row>
    <row r="611" spans="1:13" ht="27">
      <c r="A611" s="173" t="s">
        <v>2066</v>
      </c>
      <c r="B611" s="173"/>
      <c r="C611" s="173"/>
      <c r="D611" s="173"/>
      <c r="E611" s="127" t="s">
        <v>32</v>
      </c>
      <c r="F611" s="127" t="s">
        <v>537</v>
      </c>
      <c r="G611" s="127" t="s">
        <v>538</v>
      </c>
      <c r="H611" s="127">
        <v>609</v>
      </c>
      <c r="I611" s="102" t="s">
        <v>539</v>
      </c>
      <c r="J611" s="167"/>
      <c r="K611" s="167"/>
      <c r="L611" s="167"/>
      <c r="M611" s="170"/>
    </row>
    <row r="612" spans="1:13" ht="27">
      <c r="A612" s="173" t="s">
        <v>2066</v>
      </c>
      <c r="B612" s="173"/>
      <c r="C612" s="173"/>
      <c r="D612" s="173"/>
      <c r="E612" s="127" t="s">
        <v>32</v>
      </c>
      <c r="F612" s="127" t="s">
        <v>540</v>
      </c>
      <c r="G612" s="127" t="s">
        <v>541</v>
      </c>
      <c r="H612" s="127">
        <v>1018</v>
      </c>
      <c r="I612" s="102" t="s">
        <v>542</v>
      </c>
      <c r="J612" s="167"/>
      <c r="K612" s="167"/>
      <c r="L612" s="167"/>
      <c r="M612" s="170"/>
    </row>
    <row r="613" spans="1:13" ht="40.5">
      <c r="A613" s="173" t="s">
        <v>2066</v>
      </c>
      <c r="B613" s="173"/>
      <c r="C613" s="173"/>
      <c r="D613" s="173"/>
      <c r="E613" s="127" t="s">
        <v>32</v>
      </c>
      <c r="F613" s="127" t="s">
        <v>537</v>
      </c>
      <c r="G613" s="127" t="s">
        <v>543</v>
      </c>
      <c r="H613" s="127" t="s">
        <v>544</v>
      </c>
      <c r="I613" s="102" t="s">
        <v>545</v>
      </c>
      <c r="J613" s="167"/>
      <c r="K613" s="167"/>
      <c r="L613" s="167"/>
      <c r="M613" s="170"/>
    </row>
    <row r="614" spans="1:13" ht="27">
      <c r="A614" s="173" t="s">
        <v>2066</v>
      </c>
      <c r="B614" s="173"/>
      <c r="C614" s="173"/>
      <c r="D614" s="173"/>
      <c r="E614" s="127" t="s">
        <v>32</v>
      </c>
      <c r="F614" s="127" t="s">
        <v>537</v>
      </c>
      <c r="G614" s="127" t="s">
        <v>543</v>
      </c>
      <c r="H614" s="127">
        <v>506</v>
      </c>
      <c r="I614" s="102" t="s">
        <v>546</v>
      </c>
      <c r="J614" s="167"/>
      <c r="K614" s="167"/>
      <c r="L614" s="167"/>
      <c r="M614" s="170"/>
    </row>
    <row r="615" spans="1:13" ht="27">
      <c r="A615" s="174" t="s">
        <v>2066</v>
      </c>
      <c r="B615" s="174"/>
      <c r="C615" s="174"/>
      <c r="D615" s="174"/>
      <c r="E615" s="126" t="s">
        <v>83</v>
      </c>
      <c r="F615" s="127" t="s">
        <v>529</v>
      </c>
      <c r="G615" s="127" t="s">
        <v>547</v>
      </c>
      <c r="H615" s="127">
        <v>161</v>
      </c>
      <c r="I615" s="102" t="s">
        <v>548</v>
      </c>
      <c r="J615" s="168">
        <v>14.567</v>
      </c>
      <c r="K615" s="168"/>
      <c r="L615" s="168"/>
      <c r="M615" s="171"/>
    </row>
    <row r="616" spans="1:13" ht="27">
      <c r="A616" s="172" t="s">
        <v>2068</v>
      </c>
      <c r="B616" s="172" t="s">
        <v>2069</v>
      </c>
      <c r="C616" s="172">
        <v>0</v>
      </c>
      <c r="D616" s="172">
        <v>0</v>
      </c>
      <c r="E616" s="20" t="s">
        <v>83</v>
      </c>
      <c r="F616" s="20" t="s">
        <v>529</v>
      </c>
      <c r="G616" s="20" t="s">
        <v>532</v>
      </c>
      <c r="H616" s="20">
        <v>456</v>
      </c>
      <c r="I616" s="102" t="s">
        <v>560</v>
      </c>
      <c r="J616" s="166">
        <v>17.642146464646466</v>
      </c>
      <c r="K616" s="166">
        <v>15</v>
      </c>
      <c r="L616" s="166">
        <v>2.6421464646464656</v>
      </c>
      <c r="M616" s="169">
        <v>0</v>
      </c>
    </row>
    <row r="617" spans="1:13" ht="27">
      <c r="A617" s="173" t="s">
        <v>2066</v>
      </c>
      <c r="B617" s="173"/>
      <c r="C617" s="173"/>
      <c r="D617" s="173"/>
      <c r="E617" s="127" t="s">
        <v>32</v>
      </c>
      <c r="F617" s="127" t="s">
        <v>537</v>
      </c>
      <c r="G617" s="127" t="s">
        <v>538</v>
      </c>
      <c r="H617" s="127">
        <v>604</v>
      </c>
      <c r="I617" s="102" t="s">
        <v>555</v>
      </c>
      <c r="J617" s="167"/>
      <c r="K617" s="167"/>
      <c r="L617" s="167"/>
      <c r="M617" s="170"/>
    </row>
    <row r="618" spans="1:13" ht="13.5">
      <c r="A618" s="173" t="s">
        <v>2066</v>
      </c>
      <c r="B618" s="173"/>
      <c r="C618" s="173"/>
      <c r="D618" s="173"/>
      <c r="E618" s="127" t="s">
        <v>83</v>
      </c>
      <c r="F618" s="127" t="s">
        <v>529</v>
      </c>
      <c r="G618" s="127" t="s">
        <v>532</v>
      </c>
      <c r="H618" s="127">
        <v>454</v>
      </c>
      <c r="I618" s="102" t="s">
        <v>561</v>
      </c>
      <c r="J618" s="167"/>
      <c r="K618" s="167"/>
      <c r="L618" s="167"/>
      <c r="M618" s="170"/>
    </row>
    <row r="619" spans="1:13" ht="13.5">
      <c r="A619" s="173" t="s">
        <v>2066</v>
      </c>
      <c r="B619" s="173"/>
      <c r="C619" s="173"/>
      <c r="D619" s="173"/>
      <c r="E619" s="126" t="s">
        <v>83</v>
      </c>
      <c r="F619" s="127" t="s">
        <v>529</v>
      </c>
      <c r="G619" s="127" t="s">
        <v>530</v>
      </c>
      <c r="H619" s="127">
        <v>362</v>
      </c>
      <c r="I619" s="102" t="s">
        <v>531</v>
      </c>
      <c r="J619" s="167"/>
      <c r="K619" s="167"/>
      <c r="L619" s="167"/>
      <c r="M619" s="170"/>
    </row>
    <row r="620" spans="1:13" ht="13.5">
      <c r="A620" s="173" t="s">
        <v>2066</v>
      </c>
      <c r="B620" s="173"/>
      <c r="C620" s="173"/>
      <c r="D620" s="173"/>
      <c r="E620" s="126" t="s">
        <v>83</v>
      </c>
      <c r="F620" s="127" t="s">
        <v>529</v>
      </c>
      <c r="G620" s="127" t="s">
        <v>530</v>
      </c>
      <c r="H620" s="127">
        <v>361</v>
      </c>
      <c r="I620" s="102" t="s">
        <v>535</v>
      </c>
      <c r="J620" s="167"/>
      <c r="K620" s="167"/>
      <c r="L620" s="167"/>
      <c r="M620" s="170"/>
    </row>
    <row r="621" spans="1:13" ht="27">
      <c r="A621" s="173" t="s">
        <v>2066</v>
      </c>
      <c r="B621" s="173"/>
      <c r="C621" s="173"/>
      <c r="D621" s="173"/>
      <c r="E621" s="127" t="s">
        <v>32</v>
      </c>
      <c r="F621" s="127" t="s">
        <v>537</v>
      </c>
      <c r="G621" s="127" t="s">
        <v>538</v>
      </c>
      <c r="H621" s="127">
        <v>609</v>
      </c>
      <c r="I621" s="102" t="s">
        <v>539</v>
      </c>
      <c r="J621" s="167"/>
      <c r="K621" s="167"/>
      <c r="L621" s="167"/>
      <c r="M621" s="170"/>
    </row>
    <row r="622" spans="1:13" ht="27">
      <c r="A622" s="173" t="s">
        <v>2066</v>
      </c>
      <c r="B622" s="173"/>
      <c r="C622" s="173"/>
      <c r="D622" s="173"/>
      <c r="E622" s="127" t="s">
        <v>32</v>
      </c>
      <c r="F622" s="127" t="s">
        <v>540</v>
      </c>
      <c r="G622" s="127" t="s">
        <v>541</v>
      </c>
      <c r="H622" s="127">
        <v>1018</v>
      </c>
      <c r="I622" s="102" t="s">
        <v>542</v>
      </c>
      <c r="J622" s="167"/>
      <c r="K622" s="167"/>
      <c r="L622" s="167"/>
      <c r="M622" s="170"/>
    </row>
    <row r="623" spans="1:13" ht="40.5">
      <c r="A623" s="173" t="s">
        <v>2066</v>
      </c>
      <c r="B623" s="173"/>
      <c r="C623" s="173"/>
      <c r="D623" s="173"/>
      <c r="E623" s="127" t="s">
        <v>32</v>
      </c>
      <c r="F623" s="127" t="s">
        <v>537</v>
      </c>
      <c r="G623" s="127" t="s">
        <v>543</v>
      </c>
      <c r="H623" s="127" t="s">
        <v>544</v>
      </c>
      <c r="I623" s="102" t="s">
        <v>545</v>
      </c>
      <c r="J623" s="167"/>
      <c r="K623" s="167"/>
      <c r="L623" s="167"/>
      <c r="M623" s="170"/>
    </row>
    <row r="624" spans="1:13" ht="27">
      <c r="A624" s="173" t="s">
        <v>2066</v>
      </c>
      <c r="B624" s="173"/>
      <c r="C624" s="173"/>
      <c r="D624" s="173"/>
      <c r="E624" s="127" t="s">
        <v>32</v>
      </c>
      <c r="F624" s="127" t="s">
        <v>537</v>
      </c>
      <c r="G624" s="127" t="s">
        <v>543</v>
      </c>
      <c r="H624" s="127">
        <v>506</v>
      </c>
      <c r="I624" s="102" t="s">
        <v>546</v>
      </c>
      <c r="J624" s="167"/>
      <c r="K624" s="167"/>
      <c r="L624" s="167"/>
      <c r="M624" s="170"/>
    </row>
    <row r="625" spans="1:13" ht="27">
      <c r="A625" s="174" t="s">
        <v>2066</v>
      </c>
      <c r="B625" s="174"/>
      <c r="C625" s="174"/>
      <c r="D625" s="174"/>
      <c r="E625" s="126" t="s">
        <v>83</v>
      </c>
      <c r="F625" s="127" t="s">
        <v>529</v>
      </c>
      <c r="G625" s="127" t="s">
        <v>547</v>
      </c>
      <c r="H625" s="127">
        <v>161</v>
      </c>
      <c r="I625" s="102" t="s">
        <v>548</v>
      </c>
      <c r="J625" s="168">
        <v>40.225000000000001</v>
      </c>
      <c r="K625" s="168"/>
      <c r="L625" s="168"/>
      <c r="M625" s="171"/>
    </row>
    <row r="626" spans="1:13" ht="27">
      <c r="A626" s="172" t="s">
        <v>2066</v>
      </c>
      <c r="B626" s="172" t="s">
        <v>610</v>
      </c>
      <c r="C626" s="172">
        <v>0</v>
      </c>
      <c r="D626" s="172">
        <v>0</v>
      </c>
      <c r="E626" s="20" t="s">
        <v>83</v>
      </c>
      <c r="F626" s="20" t="s">
        <v>529</v>
      </c>
      <c r="G626" s="20" t="s">
        <v>532</v>
      </c>
      <c r="H626" s="20">
        <v>459</v>
      </c>
      <c r="I626" s="102" t="s">
        <v>557</v>
      </c>
      <c r="J626" s="166">
        <v>19.901805555555558</v>
      </c>
      <c r="K626" s="166">
        <v>15</v>
      </c>
      <c r="L626" s="166">
        <v>4.9018055555555584</v>
      </c>
      <c r="M626" s="169">
        <v>0</v>
      </c>
    </row>
    <row r="627" spans="1:13" ht="13.5">
      <c r="A627" s="173" t="s">
        <v>2066</v>
      </c>
      <c r="B627" s="173"/>
      <c r="C627" s="173"/>
      <c r="D627" s="173"/>
      <c r="E627" s="126" t="s">
        <v>83</v>
      </c>
      <c r="F627" s="127" t="s">
        <v>529</v>
      </c>
      <c r="G627" s="127" t="s">
        <v>530</v>
      </c>
      <c r="H627" s="127">
        <v>352</v>
      </c>
      <c r="I627" s="102" t="s">
        <v>145</v>
      </c>
      <c r="J627" s="167"/>
      <c r="K627" s="167"/>
      <c r="L627" s="167"/>
      <c r="M627" s="170"/>
    </row>
    <row r="628" spans="1:13" ht="54">
      <c r="A628" s="173" t="s">
        <v>2066</v>
      </c>
      <c r="B628" s="173"/>
      <c r="C628" s="173"/>
      <c r="D628" s="173"/>
      <c r="E628" s="127" t="s">
        <v>32</v>
      </c>
      <c r="F628" s="127" t="s">
        <v>537</v>
      </c>
      <c r="G628" s="127" t="s">
        <v>538</v>
      </c>
      <c r="H628" s="127">
        <v>601</v>
      </c>
      <c r="I628" s="102" t="s">
        <v>558</v>
      </c>
      <c r="J628" s="167"/>
      <c r="K628" s="167"/>
      <c r="L628" s="167"/>
      <c r="M628" s="170"/>
    </row>
    <row r="629" spans="1:13" ht="13.5">
      <c r="A629" s="173" t="s">
        <v>2066</v>
      </c>
      <c r="B629" s="173"/>
      <c r="C629" s="173"/>
      <c r="D629" s="173"/>
      <c r="E629" s="126" t="s">
        <v>83</v>
      </c>
      <c r="F629" s="127" t="s">
        <v>529</v>
      </c>
      <c r="G629" s="127" t="s">
        <v>530</v>
      </c>
      <c r="H629" s="127">
        <v>362</v>
      </c>
      <c r="I629" s="102" t="s">
        <v>531</v>
      </c>
      <c r="J629" s="167"/>
      <c r="K629" s="167"/>
      <c r="L629" s="167"/>
      <c r="M629" s="170"/>
    </row>
    <row r="630" spans="1:13" ht="13.5">
      <c r="A630" s="173" t="s">
        <v>2066</v>
      </c>
      <c r="B630" s="173"/>
      <c r="C630" s="173"/>
      <c r="D630" s="173"/>
      <c r="E630" s="126" t="s">
        <v>83</v>
      </c>
      <c r="F630" s="127" t="s">
        <v>529</v>
      </c>
      <c r="G630" s="127" t="s">
        <v>530</v>
      </c>
      <c r="H630" s="127">
        <v>361</v>
      </c>
      <c r="I630" s="102" t="s">
        <v>535</v>
      </c>
      <c r="J630" s="167"/>
      <c r="K630" s="167"/>
      <c r="L630" s="167"/>
      <c r="M630" s="170"/>
    </row>
    <row r="631" spans="1:13" ht="27">
      <c r="A631" s="173" t="s">
        <v>2066</v>
      </c>
      <c r="B631" s="173"/>
      <c r="C631" s="173"/>
      <c r="D631" s="173"/>
      <c r="E631" s="127" t="s">
        <v>32</v>
      </c>
      <c r="F631" s="127" t="s">
        <v>537</v>
      </c>
      <c r="G631" s="127" t="s">
        <v>538</v>
      </c>
      <c r="H631" s="127">
        <v>609</v>
      </c>
      <c r="I631" s="102" t="s">
        <v>539</v>
      </c>
      <c r="J631" s="167"/>
      <c r="K631" s="167"/>
      <c r="L631" s="167"/>
      <c r="M631" s="170"/>
    </row>
    <row r="632" spans="1:13" ht="27">
      <c r="A632" s="173" t="s">
        <v>2066</v>
      </c>
      <c r="B632" s="173"/>
      <c r="C632" s="173"/>
      <c r="D632" s="173"/>
      <c r="E632" s="127" t="s">
        <v>32</v>
      </c>
      <c r="F632" s="127" t="s">
        <v>540</v>
      </c>
      <c r="G632" s="127" t="s">
        <v>541</v>
      </c>
      <c r="H632" s="127">
        <v>1018</v>
      </c>
      <c r="I632" s="102" t="s">
        <v>542</v>
      </c>
      <c r="J632" s="167"/>
      <c r="K632" s="167"/>
      <c r="L632" s="167"/>
      <c r="M632" s="170"/>
    </row>
    <row r="633" spans="1:13" ht="40.5">
      <c r="A633" s="173" t="s">
        <v>2066</v>
      </c>
      <c r="B633" s="173"/>
      <c r="C633" s="173"/>
      <c r="D633" s="173"/>
      <c r="E633" s="127" t="s">
        <v>32</v>
      </c>
      <c r="F633" s="127" t="s">
        <v>537</v>
      </c>
      <c r="G633" s="127" t="s">
        <v>543</v>
      </c>
      <c r="H633" s="127" t="s">
        <v>544</v>
      </c>
      <c r="I633" s="102" t="s">
        <v>545</v>
      </c>
      <c r="J633" s="167"/>
      <c r="K633" s="167"/>
      <c r="L633" s="167"/>
      <c r="M633" s="170"/>
    </row>
    <row r="634" spans="1:13" ht="27">
      <c r="A634" s="173" t="s">
        <v>2066</v>
      </c>
      <c r="B634" s="173"/>
      <c r="C634" s="173"/>
      <c r="D634" s="173"/>
      <c r="E634" s="127" t="s">
        <v>32</v>
      </c>
      <c r="F634" s="127" t="s">
        <v>537</v>
      </c>
      <c r="G634" s="127" t="s">
        <v>543</v>
      </c>
      <c r="H634" s="127">
        <v>506</v>
      </c>
      <c r="I634" s="102" t="s">
        <v>546</v>
      </c>
      <c r="J634" s="167"/>
      <c r="K634" s="167"/>
      <c r="L634" s="167"/>
      <c r="M634" s="170"/>
    </row>
    <row r="635" spans="1:13" ht="27">
      <c r="A635" s="174" t="s">
        <v>2066</v>
      </c>
      <c r="B635" s="174"/>
      <c r="C635" s="174"/>
      <c r="D635" s="174"/>
      <c r="E635" s="126" t="s">
        <v>83</v>
      </c>
      <c r="F635" s="127" t="s">
        <v>529</v>
      </c>
      <c r="G635" s="127" t="s">
        <v>547</v>
      </c>
      <c r="H635" s="127">
        <v>161</v>
      </c>
      <c r="I635" s="102" t="s">
        <v>548</v>
      </c>
      <c r="J635" s="168">
        <v>13.1996</v>
      </c>
      <c r="K635" s="168"/>
      <c r="L635" s="168"/>
      <c r="M635" s="171"/>
    </row>
    <row r="636" spans="1:13" ht="13.5">
      <c r="A636" s="172" t="s">
        <v>2068</v>
      </c>
      <c r="B636" s="172" t="s">
        <v>2070</v>
      </c>
      <c r="C636" s="172">
        <v>0</v>
      </c>
      <c r="D636" s="172">
        <v>0</v>
      </c>
      <c r="E636" s="126" t="s">
        <v>83</v>
      </c>
      <c r="F636" s="127" t="s">
        <v>529</v>
      </c>
      <c r="G636" s="127" t="s">
        <v>530</v>
      </c>
      <c r="H636" s="127">
        <v>362</v>
      </c>
      <c r="I636" s="102" t="s">
        <v>531</v>
      </c>
      <c r="J636" s="166">
        <v>19.260555555555555</v>
      </c>
      <c r="K636" s="166">
        <v>15</v>
      </c>
      <c r="L636" s="166">
        <v>4.2605555555555554</v>
      </c>
      <c r="M636" s="169">
        <v>0</v>
      </c>
    </row>
    <row r="637" spans="1:13" ht="27">
      <c r="A637" s="173" t="s">
        <v>2066</v>
      </c>
      <c r="B637" s="173"/>
      <c r="C637" s="173"/>
      <c r="D637" s="173"/>
      <c r="E637" s="20" t="s">
        <v>32</v>
      </c>
      <c r="F637" s="20" t="s">
        <v>537</v>
      </c>
      <c r="G637" s="20" t="s">
        <v>543</v>
      </c>
      <c r="H637" s="20">
        <v>508</v>
      </c>
      <c r="I637" s="102" t="s">
        <v>566</v>
      </c>
      <c r="J637" s="167"/>
      <c r="K637" s="167"/>
      <c r="L637" s="167"/>
      <c r="M637" s="170"/>
    </row>
    <row r="638" spans="1:13" ht="13.5">
      <c r="A638" s="173" t="s">
        <v>2066</v>
      </c>
      <c r="B638" s="173"/>
      <c r="C638" s="173"/>
      <c r="D638" s="173"/>
      <c r="E638" s="126" t="s">
        <v>83</v>
      </c>
      <c r="F638" s="127" t="s">
        <v>529</v>
      </c>
      <c r="G638" s="127" t="s">
        <v>530</v>
      </c>
      <c r="H638" s="127">
        <v>361</v>
      </c>
      <c r="I638" s="102" t="s">
        <v>535</v>
      </c>
      <c r="J638" s="167"/>
      <c r="K638" s="167"/>
      <c r="L638" s="167"/>
      <c r="M638" s="170"/>
    </row>
    <row r="639" spans="1:13" ht="27">
      <c r="A639" s="173" t="s">
        <v>2066</v>
      </c>
      <c r="B639" s="173"/>
      <c r="C639" s="173"/>
      <c r="D639" s="173"/>
      <c r="E639" s="127" t="s">
        <v>32</v>
      </c>
      <c r="F639" s="127" t="s">
        <v>537</v>
      </c>
      <c r="G639" s="127" t="s">
        <v>538</v>
      </c>
      <c r="H639" s="127">
        <v>602</v>
      </c>
      <c r="I639" s="102" t="s">
        <v>555</v>
      </c>
      <c r="J639" s="167"/>
      <c r="K639" s="167"/>
      <c r="L639" s="167"/>
      <c r="M639" s="170"/>
    </row>
    <row r="640" spans="1:13" ht="27">
      <c r="A640" s="173" t="s">
        <v>2066</v>
      </c>
      <c r="B640" s="173"/>
      <c r="C640" s="173"/>
      <c r="D640" s="173"/>
      <c r="E640" s="127" t="s">
        <v>32</v>
      </c>
      <c r="F640" s="127" t="s">
        <v>537</v>
      </c>
      <c r="G640" s="127" t="s">
        <v>543</v>
      </c>
      <c r="H640" s="127" t="s">
        <v>567</v>
      </c>
      <c r="I640" s="102" t="s">
        <v>568</v>
      </c>
      <c r="J640" s="167"/>
      <c r="K640" s="167"/>
      <c r="L640" s="167"/>
      <c r="M640" s="170"/>
    </row>
    <row r="641" spans="1:13" ht="27">
      <c r="A641" s="173" t="s">
        <v>2066</v>
      </c>
      <c r="B641" s="173"/>
      <c r="C641" s="173"/>
      <c r="D641" s="173"/>
      <c r="E641" s="127" t="s">
        <v>32</v>
      </c>
      <c r="F641" s="127" t="s">
        <v>537</v>
      </c>
      <c r="G641" s="127" t="s">
        <v>538</v>
      </c>
      <c r="H641" s="127">
        <v>609</v>
      </c>
      <c r="I641" s="102" t="s">
        <v>539</v>
      </c>
      <c r="J641" s="167"/>
      <c r="K641" s="167"/>
      <c r="L641" s="167"/>
      <c r="M641" s="170"/>
    </row>
    <row r="642" spans="1:13" ht="27">
      <c r="A642" s="173" t="s">
        <v>2066</v>
      </c>
      <c r="B642" s="173"/>
      <c r="C642" s="173"/>
      <c r="D642" s="173"/>
      <c r="E642" s="127" t="s">
        <v>32</v>
      </c>
      <c r="F642" s="127" t="s">
        <v>540</v>
      </c>
      <c r="G642" s="127" t="s">
        <v>541</v>
      </c>
      <c r="H642" s="127">
        <v>1018</v>
      </c>
      <c r="I642" s="102" t="s">
        <v>542</v>
      </c>
      <c r="J642" s="167"/>
      <c r="K642" s="167"/>
      <c r="L642" s="167"/>
      <c r="M642" s="170"/>
    </row>
    <row r="643" spans="1:13" ht="40.5">
      <c r="A643" s="173" t="s">
        <v>2066</v>
      </c>
      <c r="B643" s="173"/>
      <c r="C643" s="173"/>
      <c r="D643" s="173"/>
      <c r="E643" s="127" t="s">
        <v>32</v>
      </c>
      <c r="F643" s="127" t="s">
        <v>537</v>
      </c>
      <c r="G643" s="127" t="s">
        <v>543</v>
      </c>
      <c r="H643" s="127" t="s">
        <v>544</v>
      </c>
      <c r="I643" s="102" t="s">
        <v>545</v>
      </c>
      <c r="J643" s="167"/>
      <c r="K643" s="167"/>
      <c r="L643" s="167"/>
      <c r="M643" s="170"/>
    </row>
    <row r="644" spans="1:13" ht="27">
      <c r="A644" s="173" t="s">
        <v>2066</v>
      </c>
      <c r="B644" s="173"/>
      <c r="C644" s="173"/>
      <c r="D644" s="173"/>
      <c r="E644" s="127" t="s">
        <v>32</v>
      </c>
      <c r="F644" s="127" t="s">
        <v>537</v>
      </c>
      <c r="G644" s="127" t="s">
        <v>543</v>
      </c>
      <c r="H644" s="127">
        <v>506</v>
      </c>
      <c r="I644" s="102" t="s">
        <v>546</v>
      </c>
      <c r="J644" s="167"/>
      <c r="K644" s="167"/>
      <c r="L644" s="167"/>
      <c r="M644" s="170"/>
    </row>
    <row r="645" spans="1:13" ht="27">
      <c r="A645" s="174" t="s">
        <v>2066</v>
      </c>
      <c r="B645" s="174"/>
      <c r="C645" s="174"/>
      <c r="D645" s="174"/>
      <c r="E645" s="126" t="s">
        <v>83</v>
      </c>
      <c r="F645" s="127" t="s">
        <v>529</v>
      </c>
      <c r="G645" s="127" t="s">
        <v>547</v>
      </c>
      <c r="H645" s="127">
        <v>161</v>
      </c>
      <c r="I645" s="102" t="s">
        <v>548</v>
      </c>
      <c r="J645" s="168">
        <v>40.225000000000001</v>
      </c>
      <c r="K645" s="168"/>
      <c r="L645" s="168"/>
      <c r="M645" s="171"/>
    </row>
    <row r="646" spans="1:13" ht="40.5">
      <c r="A646" s="172" t="s">
        <v>2068</v>
      </c>
      <c r="B646" s="172" t="s">
        <v>2071</v>
      </c>
      <c r="C646" s="172">
        <v>19</v>
      </c>
      <c r="D646" s="172">
        <v>0</v>
      </c>
      <c r="E646" s="20" t="s">
        <v>83</v>
      </c>
      <c r="F646" s="20" t="s">
        <v>529</v>
      </c>
      <c r="G646" s="20" t="s">
        <v>532</v>
      </c>
      <c r="H646" s="20">
        <v>458</v>
      </c>
      <c r="I646" s="102" t="s">
        <v>551</v>
      </c>
      <c r="J646" s="166">
        <v>40.396709401709387</v>
      </c>
      <c r="K646" s="166">
        <v>40.333333333333329</v>
      </c>
      <c r="L646" s="166">
        <v>6.337606837605847E-2</v>
      </c>
      <c r="M646" s="169">
        <v>0</v>
      </c>
    </row>
    <row r="647" spans="1:13" ht="27">
      <c r="A647" s="173" t="s">
        <v>2066</v>
      </c>
      <c r="B647" s="173"/>
      <c r="C647" s="173"/>
      <c r="D647" s="173"/>
      <c r="E647" s="127" t="s">
        <v>32</v>
      </c>
      <c r="F647" s="127" t="s">
        <v>537</v>
      </c>
      <c r="G647" s="127" t="s">
        <v>538</v>
      </c>
      <c r="H647" s="127">
        <v>611</v>
      </c>
      <c r="I647" s="102" t="s">
        <v>564</v>
      </c>
      <c r="J647" s="167"/>
      <c r="K647" s="167"/>
      <c r="L647" s="167"/>
      <c r="M647" s="170"/>
    </row>
    <row r="648" spans="1:13" ht="13.5">
      <c r="A648" s="173" t="s">
        <v>2066</v>
      </c>
      <c r="B648" s="173"/>
      <c r="C648" s="173"/>
      <c r="D648" s="173"/>
      <c r="E648" s="127" t="s">
        <v>83</v>
      </c>
      <c r="F648" s="127" t="s">
        <v>529</v>
      </c>
      <c r="G648" s="127" t="s">
        <v>530</v>
      </c>
      <c r="H648" s="127">
        <v>357</v>
      </c>
      <c r="I648" s="102" t="s">
        <v>552</v>
      </c>
      <c r="J648" s="167"/>
      <c r="K648" s="167"/>
      <c r="L648" s="167"/>
      <c r="M648" s="170"/>
    </row>
    <row r="649" spans="1:13" ht="13.5">
      <c r="A649" s="173" t="s">
        <v>2066</v>
      </c>
      <c r="B649" s="173"/>
      <c r="C649" s="173"/>
      <c r="D649" s="173"/>
      <c r="E649" s="126" t="s">
        <v>83</v>
      </c>
      <c r="F649" s="127" t="s">
        <v>529</v>
      </c>
      <c r="G649" s="127" t="s">
        <v>530</v>
      </c>
      <c r="H649" s="127">
        <v>362</v>
      </c>
      <c r="I649" s="102" t="s">
        <v>531</v>
      </c>
      <c r="J649" s="167"/>
      <c r="K649" s="167"/>
      <c r="L649" s="167"/>
      <c r="M649" s="170"/>
    </row>
    <row r="650" spans="1:13" ht="13.5">
      <c r="A650" s="173" t="s">
        <v>2066</v>
      </c>
      <c r="B650" s="173"/>
      <c r="C650" s="173"/>
      <c r="D650" s="173"/>
      <c r="E650" s="126" t="s">
        <v>83</v>
      </c>
      <c r="F650" s="127" t="s">
        <v>529</v>
      </c>
      <c r="G650" s="127" t="s">
        <v>530</v>
      </c>
      <c r="H650" s="127">
        <v>361</v>
      </c>
      <c r="I650" s="102" t="s">
        <v>535</v>
      </c>
      <c r="J650" s="167"/>
      <c r="K650" s="167"/>
      <c r="L650" s="167"/>
      <c r="M650" s="170"/>
    </row>
    <row r="651" spans="1:13" ht="27">
      <c r="A651" s="173" t="s">
        <v>2066</v>
      </c>
      <c r="B651" s="173"/>
      <c r="C651" s="173"/>
      <c r="D651" s="173"/>
      <c r="E651" s="127" t="s">
        <v>32</v>
      </c>
      <c r="F651" s="127" t="s">
        <v>537</v>
      </c>
      <c r="G651" s="127" t="s">
        <v>538</v>
      </c>
      <c r="H651" s="127">
        <v>609</v>
      </c>
      <c r="I651" s="102" t="s">
        <v>539</v>
      </c>
      <c r="J651" s="167"/>
      <c r="K651" s="167"/>
      <c r="L651" s="167"/>
      <c r="M651" s="170"/>
    </row>
    <row r="652" spans="1:13" ht="27">
      <c r="A652" s="173" t="s">
        <v>2066</v>
      </c>
      <c r="B652" s="173"/>
      <c r="C652" s="173"/>
      <c r="D652" s="173"/>
      <c r="E652" s="127" t="s">
        <v>32</v>
      </c>
      <c r="F652" s="127" t="s">
        <v>540</v>
      </c>
      <c r="G652" s="127" t="s">
        <v>541</v>
      </c>
      <c r="H652" s="127">
        <v>1018</v>
      </c>
      <c r="I652" s="102" t="s">
        <v>542</v>
      </c>
      <c r="J652" s="167"/>
      <c r="K652" s="167"/>
      <c r="L652" s="167"/>
      <c r="M652" s="170"/>
    </row>
    <row r="653" spans="1:13" ht="40.5">
      <c r="A653" s="173" t="s">
        <v>2066</v>
      </c>
      <c r="B653" s="173"/>
      <c r="C653" s="173"/>
      <c r="D653" s="173"/>
      <c r="E653" s="127" t="s">
        <v>32</v>
      </c>
      <c r="F653" s="127" t="s">
        <v>537</v>
      </c>
      <c r="G653" s="127" t="s">
        <v>543</v>
      </c>
      <c r="H653" s="127" t="s">
        <v>544</v>
      </c>
      <c r="I653" s="102" t="s">
        <v>545</v>
      </c>
      <c r="J653" s="167"/>
      <c r="K653" s="167"/>
      <c r="L653" s="167"/>
      <c r="M653" s="170"/>
    </row>
    <row r="654" spans="1:13" ht="27">
      <c r="A654" s="173" t="s">
        <v>2066</v>
      </c>
      <c r="B654" s="173"/>
      <c r="C654" s="173"/>
      <c r="D654" s="173"/>
      <c r="E654" s="127" t="s">
        <v>32</v>
      </c>
      <c r="F654" s="127" t="s">
        <v>537</v>
      </c>
      <c r="G654" s="127" t="s">
        <v>543</v>
      </c>
      <c r="H654" s="127">
        <v>506</v>
      </c>
      <c r="I654" s="102" t="s">
        <v>546</v>
      </c>
      <c r="J654" s="167"/>
      <c r="K654" s="167"/>
      <c r="L654" s="167"/>
      <c r="M654" s="170"/>
    </row>
    <row r="655" spans="1:13" ht="27">
      <c r="A655" s="174" t="s">
        <v>2066</v>
      </c>
      <c r="B655" s="174"/>
      <c r="C655" s="174"/>
      <c r="D655" s="174"/>
      <c r="E655" s="126" t="s">
        <v>83</v>
      </c>
      <c r="F655" s="127" t="s">
        <v>529</v>
      </c>
      <c r="G655" s="127" t="s">
        <v>547</v>
      </c>
      <c r="H655" s="127">
        <v>161</v>
      </c>
      <c r="I655" s="102" t="s">
        <v>548</v>
      </c>
      <c r="J655" s="168">
        <v>41.225000000000001</v>
      </c>
      <c r="K655" s="168"/>
      <c r="L655" s="168"/>
      <c r="M655" s="171"/>
    </row>
    <row r="656" spans="1:13" ht="54">
      <c r="A656" s="109" t="s">
        <v>1360</v>
      </c>
      <c r="B656" s="109" t="s">
        <v>82</v>
      </c>
      <c r="C656" s="110">
        <v>8</v>
      </c>
      <c r="D656" s="86">
        <v>5</v>
      </c>
      <c r="E656" s="52" t="s">
        <v>83</v>
      </c>
      <c r="F656" s="86" t="s">
        <v>1361</v>
      </c>
      <c r="G656" s="86">
        <v>3</v>
      </c>
      <c r="H656" s="99">
        <v>354</v>
      </c>
      <c r="I656" s="99" t="s">
        <v>1362</v>
      </c>
      <c r="J656" s="81">
        <v>2.98</v>
      </c>
      <c r="K656" s="81">
        <f t="shared" ref="K656:K720" si="6">15+4*C656/3+4*(D656/2)/3</f>
        <v>28.999999999999996</v>
      </c>
      <c r="L656" s="81">
        <f>J656-K656</f>
        <v>-26.019999999999996</v>
      </c>
      <c r="M656" s="25">
        <f>SUMPRODUCT(TEXT(L656-{0,5,15,25,35},"0;\0")*{0,2,3,3,7})</f>
        <v>0</v>
      </c>
    </row>
    <row r="657" spans="1:13" ht="54">
      <c r="A657" s="109" t="s">
        <v>1363</v>
      </c>
      <c r="B657" s="109" t="s">
        <v>84</v>
      </c>
      <c r="C657" s="110">
        <v>10</v>
      </c>
      <c r="D657" s="86">
        <v>4</v>
      </c>
      <c r="E657" s="52" t="s">
        <v>83</v>
      </c>
      <c r="F657" s="86" t="s">
        <v>1361</v>
      </c>
      <c r="G657" s="86">
        <v>3</v>
      </c>
      <c r="H657" s="99">
        <v>354</v>
      </c>
      <c r="I657" s="99" t="s">
        <v>1362</v>
      </c>
      <c r="J657" s="81">
        <v>2.98</v>
      </c>
      <c r="K657" s="81">
        <f t="shared" si="6"/>
        <v>31.000000000000004</v>
      </c>
      <c r="L657" s="81">
        <f t="shared" ref="L657:L721" si="7">J657-K657</f>
        <v>-28.020000000000003</v>
      </c>
      <c r="M657" s="25">
        <f>SUMPRODUCT(TEXT(L657-{0,5,15,25,35},"0;\0")*{0,2,3,3,7})</f>
        <v>0</v>
      </c>
    </row>
    <row r="658" spans="1:13" ht="54">
      <c r="A658" s="109" t="s">
        <v>1363</v>
      </c>
      <c r="B658" s="109" t="s">
        <v>85</v>
      </c>
      <c r="C658" s="110">
        <v>0</v>
      </c>
      <c r="D658" s="86">
        <v>0</v>
      </c>
      <c r="E658" s="52" t="s">
        <v>83</v>
      </c>
      <c r="F658" s="86" t="s">
        <v>1364</v>
      </c>
      <c r="G658" s="86">
        <v>3</v>
      </c>
      <c r="H658" s="99">
        <v>354</v>
      </c>
      <c r="I658" s="99" t="s">
        <v>1365</v>
      </c>
      <c r="J658" s="81">
        <v>2.98</v>
      </c>
      <c r="K658" s="81">
        <f t="shared" si="6"/>
        <v>15</v>
      </c>
      <c r="L658" s="81">
        <f t="shared" si="7"/>
        <v>-12.02</v>
      </c>
      <c r="M658" s="25">
        <f>SUMPRODUCT(TEXT(L658-{0,5,15,25,35},"0;\0")*{0,2,3,3,7})</f>
        <v>0</v>
      </c>
    </row>
    <row r="659" spans="1:13" ht="54">
      <c r="A659" s="109" t="s">
        <v>1366</v>
      </c>
      <c r="B659" s="109" t="s">
        <v>86</v>
      </c>
      <c r="C659" s="110">
        <v>7</v>
      </c>
      <c r="D659" s="86">
        <v>5</v>
      </c>
      <c r="E659" s="52" t="s">
        <v>83</v>
      </c>
      <c r="F659" s="86" t="s">
        <v>1367</v>
      </c>
      <c r="G659" s="86">
        <v>3</v>
      </c>
      <c r="H659" s="99">
        <v>354</v>
      </c>
      <c r="I659" s="99" t="s">
        <v>1368</v>
      </c>
      <c r="J659" s="81">
        <v>2.98</v>
      </c>
      <c r="K659" s="81">
        <f t="shared" si="6"/>
        <v>27.666666666666668</v>
      </c>
      <c r="L659" s="81">
        <f t="shared" si="7"/>
        <v>-24.686666666666667</v>
      </c>
      <c r="M659" s="25">
        <f>SUMPRODUCT(TEXT(L659-{0,5,15,25,35},"0;\0")*{0,2,3,3,7})</f>
        <v>0</v>
      </c>
    </row>
    <row r="660" spans="1:13" ht="54">
      <c r="A660" s="109" t="s">
        <v>1369</v>
      </c>
      <c r="B660" s="109" t="s">
        <v>87</v>
      </c>
      <c r="C660" s="110">
        <v>2</v>
      </c>
      <c r="D660" s="86">
        <v>2</v>
      </c>
      <c r="E660" s="52" t="s">
        <v>83</v>
      </c>
      <c r="F660" s="86" t="s">
        <v>1370</v>
      </c>
      <c r="G660" s="86">
        <v>3</v>
      </c>
      <c r="H660" s="99">
        <v>354</v>
      </c>
      <c r="I660" s="99" t="s">
        <v>1371</v>
      </c>
      <c r="J660" s="81">
        <v>2.98</v>
      </c>
      <c r="K660" s="81">
        <f t="shared" si="6"/>
        <v>19</v>
      </c>
      <c r="L660" s="81">
        <f t="shared" si="7"/>
        <v>-16.02</v>
      </c>
      <c r="M660" s="25">
        <f>SUMPRODUCT(TEXT(L660-{0,5,15,25,35},"0;\0")*{0,2,3,3,7})</f>
        <v>0</v>
      </c>
    </row>
    <row r="661" spans="1:13" ht="54">
      <c r="A661" s="109" t="s">
        <v>1372</v>
      </c>
      <c r="B661" s="109" t="s">
        <v>88</v>
      </c>
      <c r="C661" s="110">
        <v>0</v>
      </c>
      <c r="D661" s="86">
        <v>4</v>
      </c>
      <c r="E661" s="52" t="s">
        <v>83</v>
      </c>
      <c r="F661" s="86" t="s">
        <v>1370</v>
      </c>
      <c r="G661" s="86">
        <v>3</v>
      </c>
      <c r="H661" s="99">
        <v>354</v>
      </c>
      <c r="I661" s="99" t="s">
        <v>1371</v>
      </c>
      <c r="J661" s="81">
        <v>2.98</v>
      </c>
      <c r="K661" s="81">
        <f t="shared" si="6"/>
        <v>17.666666666666668</v>
      </c>
      <c r="L661" s="81">
        <f t="shared" si="7"/>
        <v>-14.686666666666667</v>
      </c>
      <c r="M661" s="25">
        <f>SUMPRODUCT(TEXT(L661-{0,5,15,25,35},"0;\0")*{0,2,3,3,7})</f>
        <v>0</v>
      </c>
    </row>
    <row r="662" spans="1:13" ht="54">
      <c r="A662" s="109" t="s">
        <v>1372</v>
      </c>
      <c r="B662" s="109" t="s">
        <v>89</v>
      </c>
      <c r="C662" s="110">
        <v>7</v>
      </c>
      <c r="D662" s="86">
        <v>5</v>
      </c>
      <c r="E662" s="52" t="s">
        <v>83</v>
      </c>
      <c r="F662" s="86" t="s">
        <v>1370</v>
      </c>
      <c r="G662" s="86">
        <v>3</v>
      </c>
      <c r="H662" s="99">
        <v>354</v>
      </c>
      <c r="I662" s="99" t="s">
        <v>1371</v>
      </c>
      <c r="J662" s="81">
        <v>2.98</v>
      </c>
      <c r="K662" s="81">
        <f t="shared" si="6"/>
        <v>27.666666666666668</v>
      </c>
      <c r="L662" s="81">
        <f t="shared" si="7"/>
        <v>-24.686666666666667</v>
      </c>
      <c r="M662" s="25">
        <f>SUMPRODUCT(TEXT(L662-{0,5,15,25,35},"0;\0")*{0,2,3,3,7})</f>
        <v>0</v>
      </c>
    </row>
    <row r="663" spans="1:13" ht="54">
      <c r="A663" s="109" t="s">
        <v>1372</v>
      </c>
      <c r="B663" s="109" t="s">
        <v>90</v>
      </c>
      <c r="C663" s="110">
        <v>0</v>
      </c>
      <c r="D663" s="86">
        <v>4</v>
      </c>
      <c r="E663" s="52" t="s">
        <v>83</v>
      </c>
      <c r="F663" s="86" t="s">
        <v>1373</v>
      </c>
      <c r="G663" s="86">
        <v>3</v>
      </c>
      <c r="H663" s="99">
        <v>354</v>
      </c>
      <c r="I663" s="99" t="s">
        <v>1374</v>
      </c>
      <c r="J663" s="81">
        <v>2.98</v>
      </c>
      <c r="K663" s="81">
        <f t="shared" si="6"/>
        <v>17.666666666666668</v>
      </c>
      <c r="L663" s="81">
        <f t="shared" si="7"/>
        <v>-14.686666666666667</v>
      </c>
      <c r="M663" s="25">
        <f>SUMPRODUCT(TEXT(L663-{0,5,15,25,35},"0;\0")*{0,2,3,3,7})</f>
        <v>0</v>
      </c>
    </row>
    <row r="664" spans="1:13" ht="54">
      <c r="A664" s="109" t="s">
        <v>1375</v>
      </c>
      <c r="B664" s="109" t="s">
        <v>91</v>
      </c>
      <c r="C664" s="110">
        <v>0</v>
      </c>
      <c r="D664" s="86">
        <v>2</v>
      </c>
      <c r="E664" s="52" t="s">
        <v>83</v>
      </c>
      <c r="F664" s="86" t="s">
        <v>1376</v>
      </c>
      <c r="G664" s="86">
        <v>3</v>
      </c>
      <c r="H664" s="99">
        <v>358</v>
      </c>
      <c r="I664" s="99" t="s">
        <v>1377</v>
      </c>
      <c r="J664" s="81">
        <v>6</v>
      </c>
      <c r="K664" s="81">
        <f t="shared" si="6"/>
        <v>16.333333333333332</v>
      </c>
      <c r="L664" s="81">
        <f t="shared" si="7"/>
        <v>-10.333333333333332</v>
      </c>
      <c r="M664" s="25">
        <f>SUMPRODUCT(TEXT(L664-{0,5,15,25,35},"0;\0")*{0,2,3,3,7})</f>
        <v>0</v>
      </c>
    </row>
    <row r="665" spans="1:13" ht="54">
      <c r="A665" s="109" t="s">
        <v>1378</v>
      </c>
      <c r="B665" s="109" t="s">
        <v>92</v>
      </c>
      <c r="C665" s="110">
        <v>1</v>
      </c>
      <c r="D665" s="86">
        <v>0</v>
      </c>
      <c r="E665" s="52" t="s">
        <v>83</v>
      </c>
      <c r="F665" s="86" t="s">
        <v>1379</v>
      </c>
      <c r="G665" s="86">
        <v>3</v>
      </c>
      <c r="H665" s="99">
        <v>358</v>
      </c>
      <c r="I665" s="99" t="s">
        <v>1380</v>
      </c>
      <c r="J665" s="81">
        <v>6</v>
      </c>
      <c r="K665" s="81">
        <f t="shared" si="6"/>
        <v>16.333333333333332</v>
      </c>
      <c r="L665" s="81">
        <f t="shared" si="7"/>
        <v>-10.333333333333332</v>
      </c>
      <c r="M665" s="25">
        <f>SUMPRODUCT(TEXT(L665-{0,5,15,25,35},"0;\0")*{0,2,3,3,7})</f>
        <v>0</v>
      </c>
    </row>
    <row r="666" spans="1:13" ht="54">
      <c r="A666" s="109" t="s">
        <v>1381</v>
      </c>
      <c r="B666" s="109" t="s">
        <v>93</v>
      </c>
      <c r="C666" s="110">
        <v>0</v>
      </c>
      <c r="D666" s="86">
        <v>3</v>
      </c>
      <c r="E666" s="52" t="s">
        <v>1382</v>
      </c>
      <c r="F666" s="86" t="s">
        <v>1383</v>
      </c>
      <c r="G666" s="86">
        <v>4</v>
      </c>
      <c r="H666" s="99">
        <v>358</v>
      </c>
      <c r="I666" s="99" t="s">
        <v>1380</v>
      </c>
      <c r="J666" s="81">
        <v>6</v>
      </c>
      <c r="K666" s="81">
        <f t="shared" si="6"/>
        <v>17</v>
      </c>
      <c r="L666" s="81">
        <f t="shared" si="7"/>
        <v>-11</v>
      </c>
      <c r="M666" s="25">
        <f>SUMPRODUCT(TEXT(L666-{0,5,15,25,35},"0;\0")*{0,2,3,3,7})</f>
        <v>0</v>
      </c>
    </row>
    <row r="667" spans="1:13" ht="54">
      <c r="A667" s="109" t="s">
        <v>1381</v>
      </c>
      <c r="B667" s="109" t="s">
        <v>94</v>
      </c>
      <c r="C667" s="110">
        <v>0</v>
      </c>
      <c r="D667" s="86">
        <v>3</v>
      </c>
      <c r="E667" s="52" t="s">
        <v>83</v>
      </c>
      <c r="F667" s="86" t="s">
        <v>1379</v>
      </c>
      <c r="G667" s="86">
        <v>3</v>
      </c>
      <c r="H667" s="99">
        <v>358</v>
      </c>
      <c r="I667" s="99" t="s">
        <v>1380</v>
      </c>
      <c r="J667" s="81">
        <v>6</v>
      </c>
      <c r="K667" s="81">
        <f t="shared" si="6"/>
        <v>17</v>
      </c>
      <c r="L667" s="81">
        <f t="shared" si="7"/>
        <v>-11</v>
      </c>
      <c r="M667" s="25">
        <f>SUMPRODUCT(TEXT(L667-{0,5,15,25,35},"0;\0")*{0,2,3,3,7})</f>
        <v>0</v>
      </c>
    </row>
    <row r="668" spans="1:13" ht="54">
      <c r="A668" s="109" t="s">
        <v>1381</v>
      </c>
      <c r="B668" s="109" t="s">
        <v>95</v>
      </c>
      <c r="C668" s="110">
        <v>0</v>
      </c>
      <c r="D668" s="86">
        <v>4</v>
      </c>
      <c r="E668" s="52" t="s">
        <v>83</v>
      </c>
      <c r="F668" s="86" t="s">
        <v>1384</v>
      </c>
      <c r="G668" s="86">
        <v>3</v>
      </c>
      <c r="H668" s="99">
        <v>360</v>
      </c>
      <c r="I668" s="99" t="s">
        <v>96</v>
      </c>
      <c r="J668" s="81">
        <v>4.7</v>
      </c>
      <c r="K668" s="81">
        <f t="shared" si="6"/>
        <v>17.666666666666668</v>
      </c>
      <c r="L668" s="81">
        <f t="shared" si="7"/>
        <v>-12.966666666666669</v>
      </c>
      <c r="M668" s="25">
        <f>SUMPRODUCT(TEXT(L668-{0,5,15,25,35},"0;\0")*{0,2,3,3,7})</f>
        <v>0</v>
      </c>
    </row>
    <row r="669" spans="1:13" ht="54">
      <c r="A669" s="109" t="s">
        <v>1385</v>
      </c>
      <c r="B669" s="109" t="s">
        <v>97</v>
      </c>
      <c r="C669" s="110">
        <v>0</v>
      </c>
      <c r="D669" s="86">
        <v>5</v>
      </c>
      <c r="E669" s="52" t="s">
        <v>83</v>
      </c>
      <c r="F669" s="86" t="s">
        <v>1386</v>
      </c>
      <c r="G669" s="86">
        <v>3</v>
      </c>
      <c r="H669" s="99">
        <v>360</v>
      </c>
      <c r="I669" s="99" t="s">
        <v>96</v>
      </c>
      <c r="J669" s="81">
        <v>4.7</v>
      </c>
      <c r="K669" s="81">
        <f t="shared" si="6"/>
        <v>18.333333333333332</v>
      </c>
      <c r="L669" s="81">
        <f t="shared" si="7"/>
        <v>-13.633333333333333</v>
      </c>
      <c r="M669" s="25">
        <f>SUMPRODUCT(TEXT(L669-{0,5,15,25,35},"0;\0")*{0,2,3,3,7})</f>
        <v>0</v>
      </c>
    </row>
    <row r="670" spans="1:13" ht="54">
      <c r="A670" s="109" t="s">
        <v>1387</v>
      </c>
      <c r="B670" s="109" t="s">
        <v>98</v>
      </c>
      <c r="C670" s="110">
        <v>3</v>
      </c>
      <c r="D670" s="86">
        <v>5</v>
      </c>
      <c r="E670" s="52" t="s">
        <v>83</v>
      </c>
      <c r="F670" s="86" t="s">
        <v>1388</v>
      </c>
      <c r="G670" s="86">
        <v>3</v>
      </c>
      <c r="H670" s="99">
        <v>360</v>
      </c>
      <c r="I670" s="99" t="s">
        <v>96</v>
      </c>
      <c r="J670" s="81">
        <v>4.7</v>
      </c>
      <c r="K670" s="81">
        <f t="shared" si="6"/>
        <v>22.333333333333332</v>
      </c>
      <c r="L670" s="81">
        <f t="shared" si="7"/>
        <v>-17.633333333333333</v>
      </c>
      <c r="M670" s="25">
        <f>SUMPRODUCT(TEXT(L670-{0,5,15,25,35},"0;\0")*{0,2,3,3,7})</f>
        <v>0</v>
      </c>
    </row>
    <row r="671" spans="1:13" ht="54">
      <c r="A671" s="109" t="s">
        <v>1389</v>
      </c>
      <c r="B671" s="109" t="s">
        <v>99</v>
      </c>
      <c r="C671" s="110">
        <v>9</v>
      </c>
      <c r="D671" s="86">
        <v>0</v>
      </c>
      <c r="E671" s="52" t="s">
        <v>83</v>
      </c>
      <c r="F671" s="86" t="s">
        <v>1390</v>
      </c>
      <c r="G671" s="86">
        <v>3</v>
      </c>
      <c r="H671" s="99">
        <v>360</v>
      </c>
      <c r="I671" s="99" t="s">
        <v>96</v>
      </c>
      <c r="J671" s="81">
        <v>4.7</v>
      </c>
      <c r="K671" s="81">
        <f t="shared" si="6"/>
        <v>27</v>
      </c>
      <c r="L671" s="81">
        <f t="shared" si="7"/>
        <v>-22.3</v>
      </c>
      <c r="M671" s="25">
        <f>SUMPRODUCT(TEXT(L671-{0,5,15,25,35},"0;\0")*{0,2,3,3,7})</f>
        <v>0</v>
      </c>
    </row>
    <row r="672" spans="1:13" ht="54">
      <c r="A672" s="109" t="s">
        <v>1391</v>
      </c>
      <c r="B672" s="109" t="s">
        <v>100</v>
      </c>
      <c r="C672" s="110">
        <v>0</v>
      </c>
      <c r="D672" s="86">
        <v>5</v>
      </c>
      <c r="E672" s="52" t="s">
        <v>83</v>
      </c>
      <c r="F672" s="86" t="s">
        <v>1392</v>
      </c>
      <c r="G672" s="86">
        <v>3</v>
      </c>
      <c r="H672" s="99">
        <v>360</v>
      </c>
      <c r="I672" s="99" t="s">
        <v>96</v>
      </c>
      <c r="J672" s="81">
        <v>4.7</v>
      </c>
      <c r="K672" s="81">
        <f t="shared" si="6"/>
        <v>18.333333333333332</v>
      </c>
      <c r="L672" s="81">
        <f t="shared" si="7"/>
        <v>-13.633333333333333</v>
      </c>
      <c r="M672" s="25">
        <f>SUMPRODUCT(TEXT(L672-{0,5,15,25,35},"0;\0")*{0,2,3,3,7})</f>
        <v>0</v>
      </c>
    </row>
    <row r="673" spans="1:13" ht="54">
      <c r="A673" s="109" t="s">
        <v>1393</v>
      </c>
      <c r="B673" s="109" t="s">
        <v>101</v>
      </c>
      <c r="C673" s="110">
        <v>4</v>
      </c>
      <c r="D673" s="86">
        <v>5</v>
      </c>
      <c r="E673" s="52" t="s">
        <v>83</v>
      </c>
      <c r="F673" s="86" t="s">
        <v>1394</v>
      </c>
      <c r="G673" s="86">
        <v>3</v>
      </c>
      <c r="H673" s="86">
        <v>363</v>
      </c>
      <c r="I673" s="86" t="s">
        <v>102</v>
      </c>
      <c r="J673" s="81">
        <v>6.3</v>
      </c>
      <c r="K673" s="81">
        <f t="shared" si="6"/>
        <v>23.666666666666664</v>
      </c>
      <c r="L673" s="81">
        <f t="shared" si="7"/>
        <v>-17.366666666666664</v>
      </c>
      <c r="M673" s="25">
        <f>SUMPRODUCT(TEXT(L673-{0,5,15,25,35},"0;\0")*{0,2,3,3,7})</f>
        <v>0</v>
      </c>
    </row>
    <row r="674" spans="1:13" ht="54">
      <c r="A674" s="109" t="s">
        <v>1395</v>
      </c>
      <c r="B674" s="109" t="s">
        <v>103</v>
      </c>
      <c r="C674" s="110">
        <v>0</v>
      </c>
      <c r="D674" s="86">
        <v>4</v>
      </c>
      <c r="E674" s="52" t="s">
        <v>83</v>
      </c>
      <c r="F674" s="86" t="s">
        <v>1396</v>
      </c>
      <c r="G674" s="86">
        <v>3</v>
      </c>
      <c r="H674" s="86">
        <v>363</v>
      </c>
      <c r="I674" s="86" t="s">
        <v>102</v>
      </c>
      <c r="J674" s="81">
        <v>6.3</v>
      </c>
      <c r="K674" s="81">
        <f t="shared" si="6"/>
        <v>17.666666666666668</v>
      </c>
      <c r="L674" s="81">
        <f t="shared" si="7"/>
        <v>-11.366666666666667</v>
      </c>
      <c r="M674" s="25">
        <f>SUMPRODUCT(TEXT(L674-{0,5,15,25,35},"0;\0")*{0,2,3,3,7})</f>
        <v>0</v>
      </c>
    </row>
    <row r="675" spans="1:13" ht="54">
      <c r="A675" s="109" t="s">
        <v>1397</v>
      </c>
      <c r="B675" s="109" t="s">
        <v>104</v>
      </c>
      <c r="C675" s="110">
        <v>0</v>
      </c>
      <c r="D675" s="86">
        <v>5</v>
      </c>
      <c r="E675" s="52" t="s">
        <v>83</v>
      </c>
      <c r="F675" s="86" t="s">
        <v>1396</v>
      </c>
      <c r="G675" s="86">
        <v>3</v>
      </c>
      <c r="H675" s="86">
        <v>363</v>
      </c>
      <c r="I675" s="86" t="s">
        <v>102</v>
      </c>
      <c r="J675" s="81">
        <v>6.3</v>
      </c>
      <c r="K675" s="81">
        <f t="shared" si="6"/>
        <v>18.333333333333332</v>
      </c>
      <c r="L675" s="81">
        <f t="shared" si="7"/>
        <v>-12.033333333333331</v>
      </c>
      <c r="M675" s="25">
        <f>SUMPRODUCT(TEXT(L675-{0,5,15,25,35},"0;\0")*{0,2,3,3,7})</f>
        <v>0</v>
      </c>
    </row>
    <row r="676" spans="1:13" ht="54">
      <c r="A676" s="109" t="s">
        <v>1397</v>
      </c>
      <c r="B676" s="109" t="s">
        <v>105</v>
      </c>
      <c r="C676" s="110">
        <v>0</v>
      </c>
      <c r="D676" s="86">
        <v>3</v>
      </c>
      <c r="E676" s="52" t="s">
        <v>83</v>
      </c>
      <c r="F676" s="86" t="s">
        <v>1396</v>
      </c>
      <c r="G676" s="86">
        <v>3</v>
      </c>
      <c r="H676" s="86">
        <v>363</v>
      </c>
      <c r="I676" s="86" t="s">
        <v>102</v>
      </c>
      <c r="J676" s="81">
        <v>6.3</v>
      </c>
      <c r="K676" s="81">
        <f t="shared" si="6"/>
        <v>17</v>
      </c>
      <c r="L676" s="81">
        <f t="shared" si="7"/>
        <v>-10.7</v>
      </c>
      <c r="M676" s="25">
        <f>SUMPRODUCT(TEXT(L676-{0,5,15,25,35},"0;\0")*{0,2,3,3,7})</f>
        <v>0</v>
      </c>
    </row>
    <row r="677" spans="1:13" ht="54">
      <c r="A677" s="109" t="s">
        <v>1398</v>
      </c>
      <c r="B677" s="109" t="s">
        <v>1399</v>
      </c>
      <c r="C677" s="110">
        <v>0</v>
      </c>
      <c r="D677" s="86">
        <v>0</v>
      </c>
      <c r="E677" s="52" t="s">
        <v>83</v>
      </c>
      <c r="F677" s="86" t="s">
        <v>1396</v>
      </c>
      <c r="G677" s="86">
        <v>3</v>
      </c>
      <c r="H677" s="86">
        <v>364</v>
      </c>
      <c r="I677" s="86" t="s">
        <v>1400</v>
      </c>
      <c r="J677" s="81">
        <v>12.5</v>
      </c>
      <c r="K677" s="81">
        <f t="shared" si="6"/>
        <v>15</v>
      </c>
      <c r="L677" s="81">
        <f t="shared" si="7"/>
        <v>-2.5</v>
      </c>
      <c r="M677" s="25">
        <f>SUMPRODUCT(TEXT(L677-{0,5,15,25,35},"0;\0")*{0,2,3,3,7})</f>
        <v>0</v>
      </c>
    </row>
    <row r="678" spans="1:13" ht="54">
      <c r="A678" s="109" t="s">
        <v>1397</v>
      </c>
      <c r="B678" s="109" t="s">
        <v>106</v>
      </c>
      <c r="C678" s="110">
        <v>8</v>
      </c>
      <c r="D678" s="86">
        <v>5</v>
      </c>
      <c r="E678" s="52" t="s">
        <v>83</v>
      </c>
      <c r="F678" s="86" t="s">
        <v>1401</v>
      </c>
      <c r="G678" s="86">
        <v>3</v>
      </c>
      <c r="H678" s="86">
        <v>364</v>
      </c>
      <c r="I678" s="86" t="s">
        <v>1402</v>
      </c>
      <c r="J678" s="81">
        <v>12.5</v>
      </c>
      <c r="K678" s="81">
        <f t="shared" si="6"/>
        <v>28.999999999999996</v>
      </c>
      <c r="L678" s="81">
        <f t="shared" si="7"/>
        <v>-16.499999999999996</v>
      </c>
      <c r="M678" s="25">
        <f>SUMPRODUCT(TEXT(L678-{0,5,15,25,35},"0;\0")*{0,2,3,3,7})</f>
        <v>0</v>
      </c>
    </row>
    <row r="679" spans="1:13" ht="54">
      <c r="A679" s="109" t="s">
        <v>1403</v>
      </c>
      <c r="B679" s="109" t="s">
        <v>107</v>
      </c>
      <c r="C679" s="110">
        <v>8</v>
      </c>
      <c r="D679" s="86">
        <v>3</v>
      </c>
      <c r="E679" s="52" t="s">
        <v>83</v>
      </c>
      <c r="F679" s="86" t="s">
        <v>1401</v>
      </c>
      <c r="G679" s="86">
        <v>3</v>
      </c>
      <c r="H679" s="86">
        <v>365</v>
      </c>
      <c r="I679" s="86" t="s">
        <v>108</v>
      </c>
      <c r="J679" s="81">
        <v>12.5</v>
      </c>
      <c r="K679" s="81">
        <f t="shared" si="6"/>
        <v>27.666666666666664</v>
      </c>
      <c r="L679" s="81">
        <f t="shared" si="7"/>
        <v>-15.166666666666664</v>
      </c>
      <c r="M679" s="25">
        <f>SUMPRODUCT(TEXT(L679-{0,5,15,25,35},"0;\0")*{0,2,3,3,7})</f>
        <v>0</v>
      </c>
    </row>
    <row r="680" spans="1:13" ht="54">
      <c r="A680" s="109" t="s">
        <v>1403</v>
      </c>
      <c r="B680" s="109" t="s">
        <v>109</v>
      </c>
      <c r="C680" s="110">
        <v>6</v>
      </c>
      <c r="D680" s="86">
        <v>2</v>
      </c>
      <c r="E680" s="52" t="s">
        <v>83</v>
      </c>
      <c r="F680" s="86" t="s">
        <v>1404</v>
      </c>
      <c r="G680" s="86">
        <v>3</v>
      </c>
      <c r="H680" s="86">
        <v>365</v>
      </c>
      <c r="I680" s="86" t="s">
        <v>108</v>
      </c>
      <c r="J680" s="81">
        <v>12.5</v>
      </c>
      <c r="K680" s="81">
        <f t="shared" si="6"/>
        <v>24.333333333333332</v>
      </c>
      <c r="L680" s="81">
        <f t="shared" si="7"/>
        <v>-11.833333333333332</v>
      </c>
      <c r="M680" s="25">
        <f>SUMPRODUCT(TEXT(L680-{0,5,15,25,35},"0;\0")*{0,2,3,3,7})</f>
        <v>0</v>
      </c>
    </row>
    <row r="681" spans="1:13" ht="13.5">
      <c r="A681" s="185" t="s">
        <v>1405</v>
      </c>
      <c r="B681" s="185" t="s">
        <v>1406</v>
      </c>
      <c r="C681" s="185">
        <v>0</v>
      </c>
      <c r="D681" s="185">
        <v>8</v>
      </c>
      <c r="E681" s="52" t="s">
        <v>83</v>
      </c>
      <c r="F681" s="86" t="s">
        <v>1404</v>
      </c>
      <c r="G681" s="86">
        <v>3</v>
      </c>
      <c r="H681" s="86">
        <v>366</v>
      </c>
      <c r="I681" s="86" t="s">
        <v>1407</v>
      </c>
      <c r="J681" s="187">
        <v>21.5</v>
      </c>
      <c r="K681" s="187">
        <f t="shared" si="6"/>
        <v>20.333333333333332</v>
      </c>
      <c r="L681" s="187">
        <f t="shared" si="7"/>
        <v>1.1666666666666679</v>
      </c>
      <c r="M681" s="189">
        <f>SUMPRODUCT(TEXT(L681-{0,5,15,25,35},"0;\0")*{0,2,3,3,7})</f>
        <v>0</v>
      </c>
    </row>
    <row r="682" spans="1:13" ht="13.5">
      <c r="A682" s="186" t="s">
        <v>1408</v>
      </c>
      <c r="B682" s="186"/>
      <c r="C682" s="186"/>
      <c r="D682" s="186"/>
      <c r="E682" s="52" t="s">
        <v>1409</v>
      </c>
      <c r="F682" s="86" t="s">
        <v>1410</v>
      </c>
      <c r="G682" s="86">
        <v>4</v>
      </c>
      <c r="H682" s="86">
        <v>423</v>
      </c>
      <c r="I682" s="61" t="s">
        <v>110</v>
      </c>
      <c r="J682" s="188"/>
      <c r="K682" s="188"/>
      <c r="L682" s="188"/>
      <c r="M682" s="190"/>
    </row>
    <row r="683" spans="1:13" ht="54">
      <c r="A683" s="86" t="s">
        <v>1405</v>
      </c>
      <c r="B683" s="86" t="s">
        <v>1411</v>
      </c>
      <c r="C683" s="110">
        <v>0</v>
      </c>
      <c r="D683" s="86">
        <v>3</v>
      </c>
      <c r="E683" s="52" t="s">
        <v>83</v>
      </c>
      <c r="F683" s="86" t="s">
        <v>1404</v>
      </c>
      <c r="G683" s="86">
        <v>3</v>
      </c>
      <c r="H683" s="86">
        <v>366</v>
      </c>
      <c r="I683" s="86" t="s">
        <v>1407</v>
      </c>
      <c r="J683" s="81">
        <v>12.5</v>
      </c>
      <c r="K683" s="81">
        <f t="shared" si="6"/>
        <v>17</v>
      </c>
      <c r="L683" s="81">
        <f t="shared" si="7"/>
        <v>-4.5</v>
      </c>
      <c r="M683" s="25">
        <f>SUMPRODUCT(TEXT(L683-{0,5,15,25,35},"0;\0")*{0,2,3,3,7})</f>
        <v>0</v>
      </c>
    </row>
    <row r="684" spans="1:13" ht="54">
      <c r="A684" s="109" t="s">
        <v>1408</v>
      </c>
      <c r="B684" s="109" t="s">
        <v>111</v>
      </c>
      <c r="C684" s="110">
        <v>0</v>
      </c>
      <c r="D684" s="86">
        <v>7</v>
      </c>
      <c r="E684" s="52" t="s">
        <v>83</v>
      </c>
      <c r="F684" s="86" t="s">
        <v>1412</v>
      </c>
      <c r="G684" s="86">
        <v>3</v>
      </c>
      <c r="H684" s="86">
        <v>367</v>
      </c>
      <c r="I684" s="86" t="s">
        <v>112</v>
      </c>
      <c r="J684" s="81">
        <v>8.3000000000000007</v>
      </c>
      <c r="K684" s="81">
        <f t="shared" si="6"/>
        <v>19.666666666666668</v>
      </c>
      <c r="L684" s="81">
        <f t="shared" si="7"/>
        <v>-11.366666666666667</v>
      </c>
      <c r="M684" s="25">
        <f>SUMPRODUCT(TEXT(L684-{0,5,15,25,35},"0;\0")*{0,2,3,3,7})</f>
        <v>0</v>
      </c>
    </row>
    <row r="685" spans="1:13" ht="54">
      <c r="A685" s="61" t="s">
        <v>1413</v>
      </c>
      <c r="B685" s="61" t="s">
        <v>1414</v>
      </c>
      <c r="C685" s="110">
        <v>0</v>
      </c>
      <c r="D685" s="86">
        <v>8</v>
      </c>
      <c r="E685" s="52" t="s">
        <v>83</v>
      </c>
      <c r="F685" s="86" t="s">
        <v>1412</v>
      </c>
      <c r="G685" s="86">
        <v>3</v>
      </c>
      <c r="H685" s="86">
        <v>367</v>
      </c>
      <c r="I685" s="86" t="s">
        <v>112</v>
      </c>
      <c r="J685" s="81">
        <v>8.3000000000000007</v>
      </c>
      <c r="K685" s="81">
        <f t="shared" si="6"/>
        <v>20.333333333333332</v>
      </c>
      <c r="L685" s="81">
        <f t="shared" si="7"/>
        <v>-12.033333333333331</v>
      </c>
      <c r="M685" s="25">
        <f>SUMPRODUCT(TEXT(L685-{0,5,15,25,35},"0;\0")*{0,2,3,3,7})</f>
        <v>0</v>
      </c>
    </row>
    <row r="686" spans="1:13" ht="54">
      <c r="A686" s="109" t="s">
        <v>1415</v>
      </c>
      <c r="B686" s="109" t="s">
        <v>113</v>
      </c>
      <c r="C686" s="110">
        <v>5</v>
      </c>
      <c r="D686" s="86">
        <v>8</v>
      </c>
      <c r="E686" s="52" t="s">
        <v>83</v>
      </c>
      <c r="F686" s="86" t="s">
        <v>1412</v>
      </c>
      <c r="G686" s="86">
        <v>3</v>
      </c>
      <c r="H686" s="86">
        <v>367</v>
      </c>
      <c r="I686" s="86" t="s">
        <v>112</v>
      </c>
      <c r="J686" s="81">
        <v>8.3000000000000007</v>
      </c>
      <c r="K686" s="81">
        <f t="shared" si="6"/>
        <v>27</v>
      </c>
      <c r="L686" s="81">
        <f t="shared" si="7"/>
        <v>-18.7</v>
      </c>
      <c r="M686" s="25">
        <f>SUMPRODUCT(TEXT(L686-{0,5,15,25,35},"0;\0")*{0,2,3,3,7})</f>
        <v>0</v>
      </c>
    </row>
    <row r="687" spans="1:13" ht="54">
      <c r="A687" s="109" t="s">
        <v>1413</v>
      </c>
      <c r="B687" s="109" t="s">
        <v>1416</v>
      </c>
      <c r="C687" s="110">
        <v>0</v>
      </c>
      <c r="D687" s="86">
        <v>4</v>
      </c>
      <c r="E687" s="52" t="s">
        <v>83</v>
      </c>
      <c r="F687" s="86" t="s">
        <v>1412</v>
      </c>
      <c r="G687" s="86">
        <v>3</v>
      </c>
      <c r="H687" s="86">
        <v>368</v>
      </c>
      <c r="I687" s="86" t="s">
        <v>1417</v>
      </c>
      <c r="J687" s="81">
        <v>12.5</v>
      </c>
      <c r="K687" s="81">
        <f t="shared" si="6"/>
        <v>17.666666666666668</v>
      </c>
      <c r="L687" s="81">
        <f t="shared" si="7"/>
        <v>-5.1666666666666679</v>
      </c>
      <c r="M687" s="25">
        <f>SUMPRODUCT(TEXT(L687-{0,5,15,25,35},"0;\0")*{0,2,3,3,7})</f>
        <v>0</v>
      </c>
    </row>
    <row r="688" spans="1:13" ht="54">
      <c r="A688" s="109" t="s">
        <v>1415</v>
      </c>
      <c r="B688" s="109" t="s">
        <v>114</v>
      </c>
      <c r="C688" s="111">
        <v>8</v>
      </c>
      <c r="D688" s="86">
        <v>3</v>
      </c>
      <c r="E688" s="52" t="s">
        <v>83</v>
      </c>
      <c r="F688" s="86" t="s">
        <v>1418</v>
      </c>
      <c r="G688" s="86">
        <v>3</v>
      </c>
      <c r="H688" s="86">
        <v>368</v>
      </c>
      <c r="I688" s="86" t="s">
        <v>1419</v>
      </c>
      <c r="J688" s="81">
        <v>12.5</v>
      </c>
      <c r="K688" s="81">
        <f t="shared" si="6"/>
        <v>27.666666666666664</v>
      </c>
      <c r="L688" s="81">
        <f t="shared" si="7"/>
        <v>-15.166666666666664</v>
      </c>
      <c r="M688" s="25">
        <f>SUMPRODUCT(TEXT(L688-{0,5,15,25,35},"0;\0")*{0,2,3,3,7})</f>
        <v>0</v>
      </c>
    </row>
    <row r="689" spans="1:13" ht="54">
      <c r="A689" s="109" t="s">
        <v>1420</v>
      </c>
      <c r="B689" s="109" t="s">
        <v>115</v>
      </c>
      <c r="C689" s="110">
        <v>0</v>
      </c>
      <c r="D689" s="86">
        <v>8</v>
      </c>
      <c r="E689" s="52" t="s">
        <v>83</v>
      </c>
      <c r="F689" s="86" t="s">
        <v>1418</v>
      </c>
      <c r="G689" s="86">
        <v>3</v>
      </c>
      <c r="H689" s="99">
        <v>369</v>
      </c>
      <c r="I689" s="99" t="s">
        <v>1421</v>
      </c>
      <c r="J689" s="81">
        <v>6.3</v>
      </c>
      <c r="K689" s="81">
        <f t="shared" si="6"/>
        <v>20.333333333333332</v>
      </c>
      <c r="L689" s="81">
        <f t="shared" si="7"/>
        <v>-14.033333333333331</v>
      </c>
      <c r="M689" s="25">
        <f>SUMPRODUCT(TEXT(L689-{0,5,15,25,35},"0;\0")*{0,2,3,3,7})</f>
        <v>0</v>
      </c>
    </row>
    <row r="690" spans="1:13" ht="54">
      <c r="A690" s="109" t="s">
        <v>1420</v>
      </c>
      <c r="B690" s="109" t="s">
        <v>116</v>
      </c>
      <c r="C690" s="110">
        <v>4</v>
      </c>
      <c r="D690" s="86">
        <v>8</v>
      </c>
      <c r="E690" s="52" t="s">
        <v>83</v>
      </c>
      <c r="F690" s="86" t="s">
        <v>1422</v>
      </c>
      <c r="G690" s="86">
        <v>3</v>
      </c>
      <c r="H690" s="99">
        <v>369</v>
      </c>
      <c r="I690" s="99" t="s">
        <v>1423</v>
      </c>
      <c r="J690" s="81">
        <v>12.6</v>
      </c>
      <c r="K690" s="81">
        <f t="shared" si="6"/>
        <v>25.666666666666664</v>
      </c>
      <c r="L690" s="81">
        <f t="shared" si="7"/>
        <v>-13.066666666666665</v>
      </c>
      <c r="M690" s="25">
        <f>SUMPRODUCT(TEXT(L690-{0,5,15,25,35},"0;\0")*{0,2,3,3,7})</f>
        <v>0</v>
      </c>
    </row>
    <row r="691" spans="1:13" ht="54">
      <c r="A691" s="109" t="s">
        <v>1424</v>
      </c>
      <c r="B691" s="109" t="s">
        <v>117</v>
      </c>
      <c r="C691" s="110">
        <v>0</v>
      </c>
      <c r="D691" s="86">
        <v>8</v>
      </c>
      <c r="E691" s="52" t="s">
        <v>83</v>
      </c>
      <c r="F691" s="86" t="s">
        <v>1425</v>
      </c>
      <c r="G691" s="86">
        <v>3</v>
      </c>
      <c r="H691" s="99">
        <v>369</v>
      </c>
      <c r="I691" s="99" t="s">
        <v>1426</v>
      </c>
      <c r="J691" s="81">
        <v>6.3</v>
      </c>
      <c r="K691" s="81">
        <f t="shared" si="6"/>
        <v>20.333333333333332</v>
      </c>
      <c r="L691" s="81">
        <f t="shared" si="7"/>
        <v>-14.033333333333331</v>
      </c>
      <c r="M691" s="25">
        <f>SUMPRODUCT(TEXT(L691-{0,5,15,25,35},"0;\0")*{0,2,3,3,7})</f>
        <v>0</v>
      </c>
    </row>
    <row r="692" spans="1:13" ht="54">
      <c r="A692" s="109" t="s">
        <v>1427</v>
      </c>
      <c r="B692" s="109" t="s">
        <v>118</v>
      </c>
      <c r="C692" s="110">
        <v>18</v>
      </c>
      <c r="D692" s="86">
        <v>8</v>
      </c>
      <c r="E692" s="52" t="s">
        <v>83</v>
      </c>
      <c r="F692" s="86" t="s">
        <v>1425</v>
      </c>
      <c r="G692" s="86">
        <v>3</v>
      </c>
      <c r="H692" s="99">
        <v>171</v>
      </c>
      <c r="I692" s="99" t="s">
        <v>1426</v>
      </c>
      <c r="J692" s="81">
        <v>30</v>
      </c>
      <c r="K692" s="81">
        <f t="shared" si="6"/>
        <v>44.333333333333336</v>
      </c>
      <c r="L692" s="81">
        <f t="shared" si="7"/>
        <v>-14.333333333333336</v>
      </c>
      <c r="M692" s="25">
        <f>SUMPRODUCT(TEXT(L692-{0,5,15,25,35},"0;\0")*{0,2,3,3,7})</f>
        <v>0</v>
      </c>
    </row>
    <row r="693" spans="1:13" ht="54">
      <c r="A693" s="109" t="s">
        <v>1427</v>
      </c>
      <c r="B693" s="109" t="s">
        <v>119</v>
      </c>
      <c r="C693" s="110">
        <v>0</v>
      </c>
      <c r="D693" s="86">
        <v>8</v>
      </c>
      <c r="E693" s="52" t="s">
        <v>83</v>
      </c>
      <c r="F693" s="86" t="s">
        <v>1428</v>
      </c>
      <c r="G693" s="86">
        <v>3</v>
      </c>
      <c r="H693" s="99">
        <v>371</v>
      </c>
      <c r="I693" s="99" t="s">
        <v>1429</v>
      </c>
      <c r="J693" s="81">
        <v>6.3</v>
      </c>
      <c r="K693" s="81">
        <f t="shared" si="6"/>
        <v>20.333333333333332</v>
      </c>
      <c r="L693" s="81">
        <f t="shared" si="7"/>
        <v>-14.033333333333331</v>
      </c>
      <c r="M693" s="25">
        <f>SUMPRODUCT(TEXT(L693-{0,5,15,25,35},"0;\0")*{0,2,3,3,7})</f>
        <v>0</v>
      </c>
    </row>
    <row r="694" spans="1:13" ht="54">
      <c r="A694" s="109" t="s">
        <v>1430</v>
      </c>
      <c r="B694" s="109" t="s">
        <v>120</v>
      </c>
      <c r="C694" s="110">
        <v>0</v>
      </c>
      <c r="D694" s="86">
        <v>8</v>
      </c>
      <c r="E694" s="52" t="s">
        <v>83</v>
      </c>
      <c r="F694" s="86" t="s">
        <v>1431</v>
      </c>
      <c r="G694" s="86">
        <v>3</v>
      </c>
      <c r="H694" s="99">
        <v>371</v>
      </c>
      <c r="I694" s="99" t="s">
        <v>1432</v>
      </c>
      <c r="J694" s="81">
        <v>6.3</v>
      </c>
      <c r="K694" s="81">
        <f t="shared" si="6"/>
        <v>20.333333333333332</v>
      </c>
      <c r="L694" s="81">
        <f t="shared" si="7"/>
        <v>-14.033333333333331</v>
      </c>
      <c r="M694" s="25">
        <f>SUMPRODUCT(TEXT(L694-{0,5,15,25,35},"0;\0")*{0,2,3,3,7})</f>
        <v>0</v>
      </c>
    </row>
    <row r="695" spans="1:13" ht="54">
      <c r="A695" s="109" t="s">
        <v>1433</v>
      </c>
      <c r="B695" s="109" t="s">
        <v>121</v>
      </c>
      <c r="C695" s="110">
        <v>0</v>
      </c>
      <c r="D695" s="86">
        <v>8</v>
      </c>
      <c r="E695" s="52" t="s">
        <v>83</v>
      </c>
      <c r="F695" s="86" t="s">
        <v>1434</v>
      </c>
      <c r="G695" s="86">
        <v>3</v>
      </c>
      <c r="H695" s="99">
        <v>371</v>
      </c>
      <c r="I695" s="99" t="s">
        <v>1435</v>
      </c>
      <c r="J695" s="81">
        <v>6.3</v>
      </c>
      <c r="K695" s="81">
        <f t="shared" si="6"/>
        <v>20.333333333333332</v>
      </c>
      <c r="L695" s="81">
        <f t="shared" si="7"/>
        <v>-14.033333333333331</v>
      </c>
      <c r="M695" s="25">
        <f>SUMPRODUCT(TEXT(L695-{0,5,15,25,35},"0;\0")*{0,2,3,3,7})</f>
        <v>0</v>
      </c>
    </row>
    <row r="696" spans="1:13" ht="54">
      <c r="A696" s="109" t="s">
        <v>1436</v>
      </c>
      <c r="B696" s="109" t="s">
        <v>122</v>
      </c>
      <c r="C696" s="110">
        <v>0</v>
      </c>
      <c r="D696" s="86">
        <v>8</v>
      </c>
      <c r="E696" s="52" t="s">
        <v>83</v>
      </c>
      <c r="F696" s="86" t="s">
        <v>1434</v>
      </c>
      <c r="G696" s="86">
        <v>3</v>
      </c>
      <c r="H696" s="99">
        <v>371</v>
      </c>
      <c r="I696" s="99" t="s">
        <v>1435</v>
      </c>
      <c r="J696" s="81">
        <v>6.3</v>
      </c>
      <c r="K696" s="81">
        <f t="shared" si="6"/>
        <v>20.333333333333332</v>
      </c>
      <c r="L696" s="81">
        <f t="shared" si="7"/>
        <v>-14.033333333333331</v>
      </c>
      <c r="M696" s="25">
        <f>SUMPRODUCT(TEXT(L696-{0,5,15,25,35},"0;\0")*{0,2,3,3,7})</f>
        <v>0</v>
      </c>
    </row>
    <row r="697" spans="1:13" ht="54">
      <c r="A697" s="109" t="s">
        <v>1436</v>
      </c>
      <c r="B697" s="109" t="s">
        <v>123</v>
      </c>
      <c r="C697" s="110">
        <v>0</v>
      </c>
      <c r="D697" s="86">
        <v>3</v>
      </c>
      <c r="E697" s="52" t="s">
        <v>83</v>
      </c>
      <c r="F697" s="86" t="s">
        <v>1434</v>
      </c>
      <c r="G697" s="86">
        <v>3</v>
      </c>
      <c r="H697" s="99">
        <v>373</v>
      </c>
      <c r="I697" s="99" t="s">
        <v>1437</v>
      </c>
      <c r="J697" s="81">
        <v>8.3000000000000007</v>
      </c>
      <c r="K697" s="81">
        <f t="shared" si="6"/>
        <v>17</v>
      </c>
      <c r="L697" s="81">
        <f t="shared" si="7"/>
        <v>-8.6999999999999993</v>
      </c>
      <c r="M697" s="25">
        <f>SUMPRODUCT(TEXT(L697-{0,5,15,25,35},"0;\0")*{0,2,3,3,7})</f>
        <v>0</v>
      </c>
    </row>
    <row r="698" spans="1:13" ht="54">
      <c r="A698" s="109" t="s">
        <v>1436</v>
      </c>
      <c r="B698" s="109" t="s">
        <v>124</v>
      </c>
      <c r="C698" s="110">
        <v>6</v>
      </c>
      <c r="D698" s="86">
        <v>8</v>
      </c>
      <c r="E698" s="52" t="s">
        <v>83</v>
      </c>
      <c r="F698" s="86" t="s">
        <v>1438</v>
      </c>
      <c r="G698" s="86">
        <v>3</v>
      </c>
      <c r="H698" s="99">
        <v>373</v>
      </c>
      <c r="I698" s="99" t="s">
        <v>1439</v>
      </c>
      <c r="J698" s="81">
        <v>17.3</v>
      </c>
      <c r="K698" s="81">
        <f t="shared" si="6"/>
        <v>28.333333333333332</v>
      </c>
      <c r="L698" s="81">
        <f t="shared" si="7"/>
        <v>-11.033333333333331</v>
      </c>
      <c r="M698" s="25">
        <f>SUMPRODUCT(TEXT(L698-{0,5,15,25,35},"0;\0")*{0,2,3,3,7})</f>
        <v>0</v>
      </c>
    </row>
    <row r="699" spans="1:13" ht="54">
      <c r="A699" s="109" t="s">
        <v>1440</v>
      </c>
      <c r="B699" s="109" t="s">
        <v>125</v>
      </c>
      <c r="C699" s="110">
        <v>0</v>
      </c>
      <c r="D699" s="86">
        <v>0</v>
      </c>
      <c r="E699" s="52" t="s">
        <v>83</v>
      </c>
      <c r="F699" s="86" t="s">
        <v>1441</v>
      </c>
      <c r="G699" s="86">
        <v>3</v>
      </c>
      <c r="H699" s="99">
        <v>373</v>
      </c>
      <c r="I699" s="99" t="s">
        <v>1442</v>
      </c>
      <c r="J699" s="81">
        <v>8.3000000000000007</v>
      </c>
      <c r="K699" s="81">
        <f t="shared" si="6"/>
        <v>15</v>
      </c>
      <c r="L699" s="81">
        <f t="shared" si="7"/>
        <v>-6.6999999999999993</v>
      </c>
      <c r="M699" s="25">
        <f>SUMPRODUCT(TEXT(L699-{0,5,15,25,35},"0;\0")*{0,2,3,3,7})</f>
        <v>0</v>
      </c>
    </row>
    <row r="700" spans="1:13" ht="54">
      <c r="A700" s="109" t="s">
        <v>1443</v>
      </c>
      <c r="B700" s="109" t="s">
        <v>124</v>
      </c>
      <c r="C700" s="110">
        <v>6</v>
      </c>
      <c r="D700" s="86">
        <v>8</v>
      </c>
      <c r="E700" s="52" t="s">
        <v>1444</v>
      </c>
      <c r="F700" s="86" t="s">
        <v>1445</v>
      </c>
      <c r="G700" s="86">
        <v>4</v>
      </c>
      <c r="H700" s="99">
        <v>422</v>
      </c>
      <c r="I700" s="99" t="s">
        <v>1446</v>
      </c>
      <c r="J700" s="81">
        <v>17.3</v>
      </c>
      <c r="K700" s="81">
        <f t="shared" si="6"/>
        <v>28.333333333333332</v>
      </c>
      <c r="L700" s="81">
        <f t="shared" si="7"/>
        <v>-11.033333333333331</v>
      </c>
      <c r="M700" s="25">
        <f>SUMPRODUCT(TEXT(L700-{0,5,15,25,35},"0;\0")*{0,2,3,3,7})</f>
        <v>0</v>
      </c>
    </row>
    <row r="701" spans="1:13" ht="54">
      <c r="A701" s="109" t="s">
        <v>1440</v>
      </c>
      <c r="B701" s="109" t="s">
        <v>126</v>
      </c>
      <c r="C701" s="110">
        <v>3</v>
      </c>
      <c r="D701" s="86">
        <v>0</v>
      </c>
      <c r="E701" s="52" t="s">
        <v>1447</v>
      </c>
      <c r="F701" s="86" t="s">
        <v>1448</v>
      </c>
      <c r="G701" s="86">
        <v>4</v>
      </c>
      <c r="H701" s="99">
        <v>422</v>
      </c>
      <c r="I701" s="99" t="s">
        <v>1449</v>
      </c>
      <c r="J701" s="81">
        <v>9</v>
      </c>
      <c r="K701" s="81">
        <f t="shared" si="6"/>
        <v>19</v>
      </c>
      <c r="L701" s="81">
        <f t="shared" si="7"/>
        <v>-10</v>
      </c>
      <c r="M701" s="25">
        <f>SUMPRODUCT(TEXT(L701-{0,5,15,25,35},"0;\0")*{0,2,3,3,7})</f>
        <v>0</v>
      </c>
    </row>
    <row r="702" spans="1:13" ht="54">
      <c r="A702" s="109" t="s">
        <v>1450</v>
      </c>
      <c r="B702" s="109" t="s">
        <v>127</v>
      </c>
      <c r="C702" s="110">
        <v>0</v>
      </c>
      <c r="D702" s="86">
        <v>8</v>
      </c>
      <c r="E702" s="52" t="s">
        <v>1451</v>
      </c>
      <c r="F702" s="86" t="s">
        <v>1452</v>
      </c>
      <c r="G702" s="86">
        <v>4</v>
      </c>
      <c r="H702" s="99">
        <v>423</v>
      </c>
      <c r="I702" s="99" t="s">
        <v>1453</v>
      </c>
      <c r="J702" s="81">
        <v>21.5</v>
      </c>
      <c r="K702" s="81">
        <f t="shared" si="6"/>
        <v>20.333333333333332</v>
      </c>
      <c r="L702" s="81">
        <f>J702-K702</f>
        <v>1.1666666666666679</v>
      </c>
      <c r="M702" s="25">
        <f>SUMPRODUCT(TEXT(L702-{0,5,15,25,35},"0;\0")*{0,2,3,3,7})</f>
        <v>0</v>
      </c>
    </row>
    <row r="703" spans="1:13" ht="54">
      <c r="A703" s="109" t="s">
        <v>1454</v>
      </c>
      <c r="B703" s="109" t="s">
        <v>128</v>
      </c>
      <c r="C703" s="110">
        <v>0</v>
      </c>
      <c r="D703" s="86">
        <v>0</v>
      </c>
      <c r="E703" s="52" t="s">
        <v>1455</v>
      </c>
      <c r="F703" s="86" t="s">
        <v>1456</v>
      </c>
      <c r="G703" s="86">
        <v>4</v>
      </c>
      <c r="H703" s="99">
        <v>423</v>
      </c>
      <c r="I703" s="99" t="s">
        <v>1457</v>
      </c>
      <c r="J703" s="81">
        <v>9</v>
      </c>
      <c r="K703" s="81">
        <f t="shared" si="6"/>
        <v>15</v>
      </c>
      <c r="L703" s="81">
        <f t="shared" si="7"/>
        <v>-6</v>
      </c>
      <c r="M703" s="25">
        <f>SUMPRODUCT(TEXT(L703-{0,5,15,25,35},"0;\0")*{0,2,3,3,7})</f>
        <v>0</v>
      </c>
    </row>
    <row r="704" spans="1:13" ht="54">
      <c r="A704" s="109" t="s">
        <v>1458</v>
      </c>
      <c r="B704" s="109" t="s">
        <v>129</v>
      </c>
      <c r="C704" s="110">
        <v>0</v>
      </c>
      <c r="D704" s="86">
        <v>7</v>
      </c>
      <c r="E704" s="52" t="s">
        <v>1455</v>
      </c>
      <c r="F704" s="86" t="s">
        <v>1456</v>
      </c>
      <c r="G704" s="86">
        <v>4</v>
      </c>
      <c r="H704" s="99">
        <v>427</v>
      </c>
      <c r="I704" s="99" t="s">
        <v>1459</v>
      </c>
      <c r="J704" s="81">
        <v>9</v>
      </c>
      <c r="K704" s="81">
        <f t="shared" si="6"/>
        <v>19.666666666666668</v>
      </c>
      <c r="L704" s="81">
        <f t="shared" si="7"/>
        <v>-10.666666666666668</v>
      </c>
      <c r="M704" s="25">
        <f>SUMPRODUCT(TEXT(L704-{0,5,15,25,35},"0;\0")*{0,2,3,3,7})</f>
        <v>0</v>
      </c>
    </row>
    <row r="705" spans="1:13" ht="54">
      <c r="A705" s="109" t="s">
        <v>1460</v>
      </c>
      <c r="B705" s="109" t="s">
        <v>1461</v>
      </c>
      <c r="C705" s="110">
        <v>0</v>
      </c>
      <c r="D705" s="86">
        <v>0</v>
      </c>
      <c r="E705" s="52" t="s">
        <v>1455</v>
      </c>
      <c r="F705" s="86" t="s">
        <v>1456</v>
      </c>
      <c r="G705" s="86">
        <v>4</v>
      </c>
      <c r="H705" s="99">
        <v>427</v>
      </c>
      <c r="I705" s="99" t="s">
        <v>1459</v>
      </c>
      <c r="J705" s="81">
        <f>C701*4/3+5</f>
        <v>9</v>
      </c>
      <c r="K705" s="81">
        <f t="shared" si="6"/>
        <v>15</v>
      </c>
      <c r="L705" s="81">
        <f t="shared" si="7"/>
        <v>-6</v>
      </c>
      <c r="M705" s="25">
        <f>SUMPRODUCT(TEXT(L705-{0,5,15,25,35},"0;\0")*{0,2,3,3,7})</f>
        <v>0</v>
      </c>
    </row>
    <row r="706" spans="1:13" ht="54">
      <c r="A706" s="109" t="s">
        <v>1458</v>
      </c>
      <c r="B706" s="109" t="s">
        <v>130</v>
      </c>
      <c r="C706" s="110">
        <v>25</v>
      </c>
      <c r="D706" s="86">
        <v>8</v>
      </c>
      <c r="E706" s="52" t="s">
        <v>1462</v>
      </c>
      <c r="F706" s="86" t="s">
        <v>1463</v>
      </c>
      <c r="G706" s="86">
        <v>4</v>
      </c>
      <c r="H706" s="99">
        <v>431</v>
      </c>
      <c r="I706" s="99" t="s">
        <v>1464</v>
      </c>
      <c r="J706" s="81">
        <v>18</v>
      </c>
      <c r="K706" s="81">
        <f t="shared" si="6"/>
        <v>53.666666666666671</v>
      </c>
      <c r="L706" s="81">
        <f t="shared" si="7"/>
        <v>-35.666666666666671</v>
      </c>
      <c r="M706" s="25">
        <f>SUMPRODUCT(TEXT(L706-{0,5,15,25,35},"0;\0")*{0,2,3,3,7})</f>
        <v>0</v>
      </c>
    </row>
    <row r="707" spans="1:13" ht="54">
      <c r="A707" s="109" t="s">
        <v>1465</v>
      </c>
      <c r="B707" s="109" t="s">
        <v>131</v>
      </c>
      <c r="C707" s="110">
        <v>16</v>
      </c>
      <c r="D707" s="86">
        <v>0</v>
      </c>
      <c r="E707" s="52" t="s">
        <v>1462</v>
      </c>
      <c r="F707" s="86" t="s">
        <v>1463</v>
      </c>
      <c r="G707" s="86">
        <v>4</v>
      </c>
      <c r="H707" s="99">
        <v>171</v>
      </c>
      <c r="I707" s="99" t="s">
        <v>1464</v>
      </c>
      <c r="J707" s="81">
        <v>22</v>
      </c>
      <c r="K707" s="81">
        <f t="shared" si="6"/>
        <v>36.333333333333329</v>
      </c>
      <c r="L707" s="81">
        <f t="shared" si="7"/>
        <v>-14.333333333333329</v>
      </c>
      <c r="M707" s="25">
        <f>SUMPRODUCT(TEXT(L707-{0,5,15,25,35},"0;\0")*{0,2,3,3,7})</f>
        <v>0</v>
      </c>
    </row>
    <row r="708" spans="1:13" ht="54">
      <c r="A708" s="109" t="s">
        <v>1465</v>
      </c>
      <c r="B708" s="109" t="s">
        <v>132</v>
      </c>
      <c r="C708" s="110">
        <v>15</v>
      </c>
      <c r="D708" s="86">
        <v>8</v>
      </c>
      <c r="E708" s="52" t="s">
        <v>1466</v>
      </c>
      <c r="F708" s="86" t="s">
        <v>1467</v>
      </c>
      <c r="G708" s="86">
        <v>4</v>
      </c>
      <c r="H708" s="99">
        <v>432</v>
      </c>
      <c r="I708" s="99" t="s">
        <v>1468</v>
      </c>
      <c r="J708" s="81">
        <v>9</v>
      </c>
      <c r="K708" s="81">
        <f t="shared" si="6"/>
        <v>40.333333333333336</v>
      </c>
      <c r="L708" s="81">
        <f t="shared" si="7"/>
        <v>-31.333333333333336</v>
      </c>
      <c r="M708" s="25">
        <f>SUMPRODUCT(TEXT(L708-{0,5,15,25,35},"0;\0")*{0,2,3,3,7})</f>
        <v>0</v>
      </c>
    </row>
    <row r="709" spans="1:13" ht="54">
      <c r="A709" s="109" t="s">
        <v>1387</v>
      </c>
      <c r="B709" s="109" t="s">
        <v>133</v>
      </c>
      <c r="C709" s="110">
        <v>0</v>
      </c>
      <c r="D709" s="86">
        <v>6</v>
      </c>
      <c r="E709" s="52" t="s">
        <v>1466</v>
      </c>
      <c r="F709" s="86" t="s">
        <v>1467</v>
      </c>
      <c r="G709" s="86">
        <v>4</v>
      </c>
      <c r="H709" s="99">
        <v>432</v>
      </c>
      <c r="I709" s="99" t="s">
        <v>1468</v>
      </c>
      <c r="J709" s="81">
        <v>9</v>
      </c>
      <c r="K709" s="81">
        <f t="shared" si="6"/>
        <v>19</v>
      </c>
      <c r="L709" s="81">
        <f t="shared" si="7"/>
        <v>-10</v>
      </c>
      <c r="M709" s="25">
        <f>SUMPRODUCT(TEXT(L709-{0,5,15,25,35},"0;\0")*{0,2,3,3,7})</f>
        <v>0</v>
      </c>
    </row>
    <row r="710" spans="1:13" ht="54">
      <c r="A710" s="109" t="s">
        <v>1387</v>
      </c>
      <c r="B710" s="109" t="s">
        <v>134</v>
      </c>
      <c r="C710" s="110">
        <v>9</v>
      </c>
      <c r="D710" s="86">
        <v>4</v>
      </c>
      <c r="E710" s="52" t="s">
        <v>83</v>
      </c>
      <c r="F710" s="86" t="s">
        <v>1469</v>
      </c>
      <c r="G710" s="86">
        <v>4</v>
      </c>
      <c r="H710" s="99">
        <v>462</v>
      </c>
      <c r="I710" s="99" t="s">
        <v>1470</v>
      </c>
      <c r="J710" s="81">
        <v>12.5</v>
      </c>
      <c r="K710" s="81">
        <f t="shared" si="6"/>
        <v>29.666666666666668</v>
      </c>
      <c r="L710" s="81">
        <f t="shared" si="7"/>
        <v>-17.166666666666668</v>
      </c>
      <c r="M710" s="25">
        <f>SUMPRODUCT(TEXT(L710-{0,5,15,25,35},"0;\0")*{0,2,3,3,7})</f>
        <v>0</v>
      </c>
    </row>
    <row r="711" spans="1:13" ht="54">
      <c r="A711" s="109" t="s">
        <v>1458</v>
      </c>
      <c r="B711" s="109" t="s">
        <v>135</v>
      </c>
      <c r="C711" s="110">
        <v>16</v>
      </c>
      <c r="D711" s="86">
        <v>8</v>
      </c>
      <c r="E711" s="52" t="s">
        <v>83</v>
      </c>
      <c r="F711" s="86" t="s">
        <v>1364</v>
      </c>
      <c r="G711" s="86">
        <v>4</v>
      </c>
      <c r="H711" s="99">
        <v>462</v>
      </c>
      <c r="I711" s="99" t="s">
        <v>1471</v>
      </c>
      <c r="J711" s="81">
        <v>12.5</v>
      </c>
      <c r="K711" s="81">
        <f t="shared" si="6"/>
        <v>41.666666666666664</v>
      </c>
      <c r="L711" s="81">
        <f t="shared" si="7"/>
        <v>-29.166666666666664</v>
      </c>
      <c r="M711" s="25">
        <f>SUMPRODUCT(TEXT(L711-{0,5,15,25,35},"0;\0")*{0,2,3,3,7})</f>
        <v>0</v>
      </c>
    </row>
    <row r="712" spans="1:13" ht="54">
      <c r="A712" s="109" t="s">
        <v>1472</v>
      </c>
      <c r="B712" s="109" t="s">
        <v>1473</v>
      </c>
      <c r="C712" s="110">
        <v>21</v>
      </c>
      <c r="D712" s="86">
        <v>8</v>
      </c>
      <c r="E712" s="52" t="s">
        <v>83</v>
      </c>
      <c r="F712" s="86" t="s">
        <v>1364</v>
      </c>
      <c r="G712" s="86">
        <v>4</v>
      </c>
      <c r="H712" s="99">
        <v>463</v>
      </c>
      <c r="I712" s="99" t="s">
        <v>1474</v>
      </c>
      <c r="J712" s="81">
        <v>12.5</v>
      </c>
      <c r="K712" s="81">
        <f t="shared" si="6"/>
        <v>48.333333333333336</v>
      </c>
      <c r="L712" s="81">
        <f t="shared" si="7"/>
        <v>-35.833333333333336</v>
      </c>
      <c r="M712" s="25">
        <f>SUMPRODUCT(TEXT(L712-{0,5,15,25,35},"0;\0")*{0,2,3,3,7})</f>
        <v>0</v>
      </c>
    </row>
    <row r="713" spans="1:13" ht="54">
      <c r="A713" s="109" t="s">
        <v>1366</v>
      </c>
      <c r="B713" s="109" t="s">
        <v>136</v>
      </c>
      <c r="C713" s="110">
        <v>17</v>
      </c>
      <c r="D713" s="86">
        <v>8</v>
      </c>
      <c r="E713" s="52" t="s">
        <v>83</v>
      </c>
      <c r="F713" s="86" t="s">
        <v>1475</v>
      </c>
      <c r="G713" s="86">
        <v>4</v>
      </c>
      <c r="H713" s="99">
        <v>463</v>
      </c>
      <c r="I713" s="99" t="s">
        <v>1476</v>
      </c>
      <c r="J713" s="81">
        <v>12.5</v>
      </c>
      <c r="K713" s="81">
        <f t="shared" si="6"/>
        <v>43.000000000000007</v>
      </c>
      <c r="L713" s="81">
        <f t="shared" si="7"/>
        <v>-30.500000000000007</v>
      </c>
      <c r="M713" s="25">
        <f>SUMPRODUCT(TEXT(L713-{0,5,15,25,35},"0;\0")*{0,2,3,3,7})</f>
        <v>0</v>
      </c>
    </row>
    <row r="714" spans="1:13" ht="54">
      <c r="A714" s="109" t="s">
        <v>1477</v>
      </c>
      <c r="B714" s="109" t="s">
        <v>137</v>
      </c>
      <c r="C714" s="110">
        <v>15</v>
      </c>
      <c r="D714" s="86">
        <v>3</v>
      </c>
      <c r="E714" s="52" t="s">
        <v>83</v>
      </c>
      <c r="F714" s="86" t="s">
        <v>1478</v>
      </c>
      <c r="G714" s="86">
        <v>4</v>
      </c>
      <c r="H714" s="99">
        <v>464</v>
      </c>
      <c r="I714" s="99" t="s">
        <v>1479</v>
      </c>
      <c r="J714" s="81">
        <v>12.5</v>
      </c>
      <c r="K714" s="81">
        <f t="shared" si="6"/>
        <v>37</v>
      </c>
      <c r="L714" s="81">
        <f t="shared" si="7"/>
        <v>-24.5</v>
      </c>
      <c r="M714" s="25">
        <f>SUMPRODUCT(TEXT(L714-{0,5,15,25,35},"0;\0")*{0,2,3,3,7})</f>
        <v>0</v>
      </c>
    </row>
    <row r="715" spans="1:13" ht="54">
      <c r="A715" s="109" t="s">
        <v>1480</v>
      </c>
      <c r="B715" s="109" t="s">
        <v>138</v>
      </c>
      <c r="C715" s="110">
        <v>12</v>
      </c>
      <c r="D715" s="86">
        <v>0</v>
      </c>
      <c r="E715" s="52" t="s">
        <v>83</v>
      </c>
      <c r="F715" s="86" t="s">
        <v>1478</v>
      </c>
      <c r="G715" s="86">
        <v>4</v>
      </c>
      <c r="H715" s="99">
        <v>464</v>
      </c>
      <c r="I715" s="99" t="s">
        <v>1479</v>
      </c>
      <c r="J715" s="81">
        <v>12.5</v>
      </c>
      <c r="K715" s="81">
        <f t="shared" si="6"/>
        <v>31</v>
      </c>
      <c r="L715" s="81">
        <f t="shared" si="7"/>
        <v>-18.5</v>
      </c>
      <c r="M715" s="25">
        <f>SUMPRODUCT(TEXT(L715-{0,5,15,25,35},"0;\0")*{0,2,3,3,7})</f>
        <v>0</v>
      </c>
    </row>
    <row r="716" spans="1:13" ht="54">
      <c r="A716" s="109" t="s">
        <v>1480</v>
      </c>
      <c r="B716" s="109" t="s">
        <v>139</v>
      </c>
      <c r="C716" s="110">
        <v>22</v>
      </c>
      <c r="D716" s="86">
        <v>5</v>
      </c>
      <c r="E716" s="52" t="s">
        <v>83</v>
      </c>
      <c r="F716" s="86" t="s">
        <v>1478</v>
      </c>
      <c r="G716" s="86">
        <v>4</v>
      </c>
      <c r="H716" s="99">
        <v>465</v>
      </c>
      <c r="I716" s="99" t="s">
        <v>1481</v>
      </c>
      <c r="J716" s="81">
        <v>12.5</v>
      </c>
      <c r="K716" s="81">
        <f t="shared" si="6"/>
        <v>47.666666666666664</v>
      </c>
      <c r="L716" s="81">
        <f t="shared" si="7"/>
        <v>-35.166666666666664</v>
      </c>
      <c r="M716" s="25">
        <f>SUMPRODUCT(TEXT(L716-{0,5,15,25,35},"0;\0")*{0,2,3,3,7})</f>
        <v>0</v>
      </c>
    </row>
    <row r="717" spans="1:13" ht="54">
      <c r="A717" s="109" t="s">
        <v>1480</v>
      </c>
      <c r="B717" s="109" t="s">
        <v>140</v>
      </c>
      <c r="C717" s="110">
        <v>17</v>
      </c>
      <c r="D717" s="86">
        <v>9</v>
      </c>
      <c r="E717" s="52" t="s">
        <v>83</v>
      </c>
      <c r="F717" s="86" t="s">
        <v>1482</v>
      </c>
      <c r="G717" s="86">
        <v>4</v>
      </c>
      <c r="H717" s="99">
        <v>465</v>
      </c>
      <c r="I717" s="99" t="s">
        <v>1483</v>
      </c>
      <c r="J717" s="81">
        <v>12.5</v>
      </c>
      <c r="K717" s="81">
        <f t="shared" si="6"/>
        <v>43.666666666666671</v>
      </c>
      <c r="L717" s="81">
        <f t="shared" si="7"/>
        <v>-31.166666666666671</v>
      </c>
      <c r="M717" s="25">
        <f>SUMPRODUCT(TEXT(L717-{0,5,15,25,35},"0;\0")*{0,2,3,3,7})</f>
        <v>0</v>
      </c>
    </row>
    <row r="718" spans="1:13" ht="54">
      <c r="A718" s="109" t="s">
        <v>1484</v>
      </c>
      <c r="B718" s="109" t="s">
        <v>141</v>
      </c>
      <c r="C718" s="110">
        <v>5</v>
      </c>
      <c r="D718" s="86">
        <v>0</v>
      </c>
      <c r="E718" s="52" t="s">
        <v>83</v>
      </c>
      <c r="F718" s="86" t="s">
        <v>1485</v>
      </c>
      <c r="G718" s="86">
        <v>4</v>
      </c>
      <c r="H718" s="99">
        <v>466</v>
      </c>
      <c r="I718" s="99" t="s">
        <v>1486</v>
      </c>
      <c r="J718" s="81">
        <v>12.5</v>
      </c>
      <c r="K718" s="81">
        <f t="shared" si="6"/>
        <v>21.666666666666668</v>
      </c>
      <c r="L718" s="81">
        <f t="shared" si="7"/>
        <v>-9.1666666666666679</v>
      </c>
      <c r="M718" s="25">
        <f>SUMPRODUCT(TEXT(L718-{0,5,15,25,35},"0;\0")*{0,2,3,3,7})</f>
        <v>0</v>
      </c>
    </row>
    <row r="719" spans="1:13" ht="54">
      <c r="A719" s="109" t="s">
        <v>1487</v>
      </c>
      <c r="B719" s="109" t="s">
        <v>142</v>
      </c>
      <c r="C719" s="110">
        <v>9</v>
      </c>
      <c r="D719" s="86">
        <v>3</v>
      </c>
      <c r="E719" s="52" t="s">
        <v>83</v>
      </c>
      <c r="F719" s="86" t="s">
        <v>1488</v>
      </c>
      <c r="G719" s="86">
        <v>4</v>
      </c>
      <c r="H719" s="99">
        <v>466</v>
      </c>
      <c r="I719" s="99" t="s">
        <v>1489</v>
      </c>
      <c r="J719" s="81">
        <v>12.5</v>
      </c>
      <c r="K719" s="81">
        <f t="shared" si="6"/>
        <v>29</v>
      </c>
      <c r="L719" s="81">
        <f t="shared" si="7"/>
        <v>-16.5</v>
      </c>
      <c r="M719" s="25">
        <f>SUMPRODUCT(TEXT(L719-{0,5,15,25,35},"0;\0")*{0,2,3,3,7})</f>
        <v>0</v>
      </c>
    </row>
    <row r="720" spans="1:13" ht="54">
      <c r="A720" s="109" t="s">
        <v>1490</v>
      </c>
      <c r="B720" s="109" t="s">
        <v>1491</v>
      </c>
      <c r="C720" s="110">
        <v>21</v>
      </c>
      <c r="D720" s="86">
        <v>8</v>
      </c>
      <c r="E720" s="52" t="s">
        <v>83</v>
      </c>
      <c r="F720" s="86" t="s">
        <v>1488</v>
      </c>
      <c r="G720" s="86">
        <v>4</v>
      </c>
      <c r="H720" s="99">
        <v>467</v>
      </c>
      <c r="I720" s="99" t="s">
        <v>1492</v>
      </c>
      <c r="J720" s="81">
        <v>12.5</v>
      </c>
      <c r="K720" s="81">
        <f t="shared" si="6"/>
        <v>48.333333333333336</v>
      </c>
      <c r="L720" s="81">
        <f t="shared" si="7"/>
        <v>-35.833333333333336</v>
      </c>
      <c r="M720" s="25">
        <f>SUMPRODUCT(TEXT(L720-{0,5,15,25,35},"0;\0")*{0,2,3,3,7})</f>
        <v>0</v>
      </c>
    </row>
    <row r="721" spans="1:13" ht="54">
      <c r="A721" s="109" t="s">
        <v>1493</v>
      </c>
      <c r="B721" s="109" t="s">
        <v>143</v>
      </c>
      <c r="C721" s="110">
        <v>17</v>
      </c>
      <c r="D721" s="86">
        <v>8</v>
      </c>
      <c r="E721" s="52" t="s">
        <v>83</v>
      </c>
      <c r="F721" s="86" t="s">
        <v>1494</v>
      </c>
      <c r="G721" s="86">
        <v>4</v>
      </c>
      <c r="H721" s="99">
        <v>467</v>
      </c>
      <c r="I721" s="99" t="s">
        <v>1495</v>
      </c>
      <c r="J721" s="81">
        <v>12.5</v>
      </c>
      <c r="K721" s="81">
        <f t="shared" ref="K721:K729" si="8">15+4*C721/3+4*(D721/2)/3</f>
        <v>43.000000000000007</v>
      </c>
      <c r="L721" s="81">
        <f t="shared" si="7"/>
        <v>-30.500000000000007</v>
      </c>
      <c r="M721" s="25">
        <f>SUMPRODUCT(TEXT(L721-{0,5,15,25,35},"0;\0")*{0,2,3,3,7})</f>
        <v>0</v>
      </c>
    </row>
    <row r="722" spans="1:13" ht="54">
      <c r="A722" s="109" t="s">
        <v>1496</v>
      </c>
      <c r="B722" s="109" t="s">
        <v>144</v>
      </c>
      <c r="C722" s="110">
        <v>7</v>
      </c>
      <c r="D722" s="86">
        <v>3</v>
      </c>
      <c r="E722" s="52" t="s">
        <v>83</v>
      </c>
      <c r="F722" s="86" t="s">
        <v>1497</v>
      </c>
      <c r="G722" s="86">
        <v>4</v>
      </c>
      <c r="H722" s="86">
        <v>468</v>
      </c>
      <c r="I722" s="86" t="s">
        <v>145</v>
      </c>
      <c r="J722" s="81">
        <v>12.5</v>
      </c>
      <c r="K722" s="81">
        <f t="shared" si="8"/>
        <v>26.333333333333336</v>
      </c>
      <c r="L722" s="81">
        <f t="shared" ref="L722:L730" si="9">J722-K722</f>
        <v>-13.833333333333336</v>
      </c>
      <c r="M722" s="25">
        <f>SUMPRODUCT(TEXT(L722-{0,5,15,25,35},"0;\0")*{0,2,3,3,7})</f>
        <v>0</v>
      </c>
    </row>
    <row r="723" spans="1:13" ht="54">
      <c r="A723" s="109" t="s">
        <v>1498</v>
      </c>
      <c r="B723" s="109" t="s">
        <v>146</v>
      </c>
      <c r="C723" s="110">
        <v>0</v>
      </c>
      <c r="D723" s="86">
        <v>3</v>
      </c>
      <c r="E723" s="52" t="s">
        <v>83</v>
      </c>
      <c r="F723" s="86" t="s">
        <v>1499</v>
      </c>
      <c r="G723" s="86">
        <v>4</v>
      </c>
      <c r="H723" s="86">
        <v>468</v>
      </c>
      <c r="I723" s="86" t="s">
        <v>145</v>
      </c>
      <c r="J723" s="81">
        <v>12.5</v>
      </c>
      <c r="K723" s="81">
        <f t="shared" si="8"/>
        <v>17</v>
      </c>
      <c r="L723" s="81">
        <f t="shared" si="9"/>
        <v>-4.5</v>
      </c>
      <c r="M723" s="25">
        <f>SUMPRODUCT(TEXT(L723-{0,5,15,25,35},"0;\0")*{0,2,3,3,7})</f>
        <v>0</v>
      </c>
    </row>
    <row r="724" spans="1:13" ht="54">
      <c r="A724" s="109" t="s">
        <v>1500</v>
      </c>
      <c r="B724" s="109" t="s">
        <v>1501</v>
      </c>
      <c r="C724" s="110">
        <v>9</v>
      </c>
      <c r="D724" s="86">
        <v>0</v>
      </c>
      <c r="E724" s="52" t="s">
        <v>83</v>
      </c>
      <c r="F724" s="86" t="s">
        <v>1499</v>
      </c>
      <c r="G724" s="86">
        <v>4</v>
      </c>
      <c r="H724" s="86">
        <v>469</v>
      </c>
      <c r="I724" s="86" t="s">
        <v>39</v>
      </c>
      <c r="J724" s="81">
        <v>25</v>
      </c>
      <c r="K724" s="81">
        <f t="shared" si="8"/>
        <v>27</v>
      </c>
      <c r="L724" s="81">
        <f t="shared" si="9"/>
        <v>-2</v>
      </c>
      <c r="M724" s="25">
        <f>SUMPRODUCT(TEXT(L724-{0,5,15,25,35},"0;\0")*{0,2,3,3,7})</f>
        <v>0</v>
      </c>
    </row>
    <row r="725" spans="1:13" ht="54">
      <c r="A725" s="109" t="s">
        <v>1465</v>
      </c>
      <c r="B725" s="109" t="s">
        <v>147</v>
      </c>
      <c r="C725" s="110">
        <v>17</v>
      </c>
      <c r="D725" s="86">
        <v>9</v>
      </c>
      <c r="E725" s="52" t="s">
        <v>83</v>
      </c>
      <c r="F725" s="86" t="s">
        <v>1502</v>
      </c>
      <c r="G725" s="86">
        <v>4</v>
      </c>
      <c r="H725" s="86">
        <v>471</v>
      </c>
      <c r="I725" s="86" t="s">
        <v>39</v>
      </c>
      <c r="J725" s="81">
        <v>25</v>
      </c>
      <c r="K725" s="81">
        <f t="shared" si="8"/>
        <v>43.666666666666671</v>
      </c>
      <c r="L725" s="81">
        <f t="shared" si="9"/>
        <v>-18.666666666666671</v>
      </c>
      <c r="M725" s="25">
        <f>SUMPRODUCT(TEXT(L725-{0,5,15,25,35},"0;\0")*{0,2,3,3,7})</f>
        <v>0</v>
      </c>
    </row>
    <row r="726" spans="1:13" ht="54">
      <c r="A726" s="109" t="s">
        <v>1503</v>
      </c>
      <c r="B726" s="109" t="s">
        <v>148</v>
      </c>
      <c r="C726" s="110">
        <v>4</v>
      </c>
      <c r="D726" s="86">
        <v>8</v>
      </c>
      <c r="E726" s="52" t="s">
        <v>83</v>
      </c>
      <c r="F726" s="86" t="s">
        <v>1504</v>
      </c>
      <c r="G726" s="86">
        <v>4</v>
      </c>
      <c r="H726" s="86">
        <v>472</v>
      </c>
      <c r="I726" s="86" t="s">
        <v>149</v>
      </c>
      <c r="J726" s="81">
        <v>12.5</v>
      </c>
      <c r="K726" s="81">
        <f t="shared" si="8"/>
        <v>25.666666666666664</v>
      </c>
      <c r="L726" s="81">
        <f t="shared" si="9"/>
        <v>-13.166666666666664</v>
      </c>
      <c r="M726" s="25">
        <f>SUMPRODUCT(TEXT(L726-{0,5,15,25,35},"0;\0")*{0,2,3,3,7})</f>
        <v>0</v>
      </c>
    </row>
    <row r="727" spans="1:13" ht="54">
      <c r="A727" s="109" t="s">
        <v>1505</v>
      </c>
      <c r="B727" s="109" t="s">
        <v>150</v>
      </c>
      <c r="C727" s="110">
        <v>11</v>
      </c>
      <c r="D727" s="86">
        <v>8</v>
      </c>
      <c r="E727" s="52" t="s">
        <v>83</v>
      </c>
      <c r="F727" s="86" t="s">
        <v>1506</v>
      </c>
      <c r="G727" s="86">
        <v>4</v>
      </c>
      <c r="H727" s="86">
        <v>472</v>
      </c>
      <c r="I727" s="86" t="s">
        <v>149</v>
      </c>
      <c r="J727" s="81">
        <v>12.5</v>
      </c>
      <c r="K727" s="81">
        <f t="shared" si="8"/>
        <v>35</v>
      </c>
      <c r="L727" s="81">
        <f t="shared" si="9"/>
        <v>-22.5</v>
      </c>
      <c r="M727" s="25">
        <f>SUMPRODUCT(TEXT(L727-{0,5,15,25,35},"0;\0")*{0,2,3,3,7})</f>
        <v>0</v>
      </c>
    </row>
    <row r="728" spans="1:13" ht="54">
      <c r="A728" s="109" t="s">
        <v>1507</v>
      </c>
      <c r="B728" s="109" t="s">
        <v>151</v>
      </c>
      <c r="C728" s="111">
        <v>20</v>
      </c>
      <c r="D728" s="86">
        <v>8</v>
      </c>
      <c r="E728" s="52" t="s">
        <v>83</v>
      </c>
      <c r="F728" s="86" t="s">
        <v>1508</v>
      </c>
      <c r="G728" s="86">
        <v>4</v>
      </c>
      <c r="H728" s="86">
        <v>473</v>
      </c>
      <c r="I728" s="86" t="s">
        <v>1509</v>
      </c>
      <c r="J728" s="81">
        <v>12.5</v>
      </c>
      <c r="K728" s="81">
        <f t="shared" si="8"/>
        <v>47.000000000000007</v>
      </c>
      <c r="L728" s="81">
        <f t="shared" si="9"/>
        <v>-34.500000000000007</v>
      </c>
      <c r="M728" s="25">
        <f>SUMPRODUCT(TEXT(L728-{0,5,15,25,35},"0;\0")*{0,2,3,3,7})</f>
        <v>0</v>
      </c>
    </row>
    <row r="729" spans="1:13" ht="54">
      <c r="A729" s="109" t="s">
        <v>1510</v>
      </c>
      <c r="B729" s="109" t="s">
        <v>152</v>
      </c>
      <c r="C729" s="110">
        <v>5</v>
      </c>
      <c r="D729" s="86">
        <v>5</v>
      </c>
      <c r="E729" s="52" t="s">
        <v>83</v>
      </c>
      <c r="F729" s="86" t="s">
        <v>1511</v>
      </c>
      <c r="G729" s="86">
        <v>4</v>
      </c>
      <c r="H729" s="86">
        <v>473</v>
      </c>
      <c r="I729" s="86" t="s">
        <v>1512</v>
      </c>
      <c r="J729" s="81">
        <v>12.5</v>
      </c>
      <c r="K729" s="81">
        <f t="shared" si="8"/>
        <v>25</v>
      </c>
      <c r="L729" s="81">
        <f t="shared" si="9"/>
        <v>-12.5</v>
      </c>
      <c r="M729" s="25">
        <f>SUMPRODUCT(TEXT(L729-{0,5,15,25,35},"0;\0")*{0,2,3,3,7})</f>
        <v>0</v>
      </c>
    </row>
    <row r="730" spans="1:13" ht="13.5">
      <c r="A730" s="299" t="s">
        <v>1910</v>
      </c>
      <c r="B730" s="299" t="s">
        <v>484</v>
      </c>
      <c r="C730" s="302">
        <v>8</v>
      </c>
      <c r="D730" s="302">
        <v>11</v>
      </c>
      <c r="E730" s="22" t="s">
        <v>83</v>
      </c>
      <c r="F730" s="88" t="s">
        <v>1911</v>
      </c>
      <c r="G730" s="28">
        <v>4</v>
      </c>
      <c r="H730" s="28">
        <v>426</v>
      </c>
      <c r="I730" s="88" t="s">
        <v>1912</v>
      </c>
      <c r="J730" s="305">
        <v>24.57</v>
      </c>
      <c r="K730" s="305">
        <f>15+((C730+D730/2)*4/3)</f>
        <v>33</v>
      </c>
      <c r="L730" s="305">
        <f t="shared" si="9"/>
        <v>-8.43</v>
      </c>
      <c r="M730" s="302">
        <f>SUMPRODUCT(TEXT(L730-{0,5,15,25,35},"0;\0")*{0,2,3,3,7})</f>
        <v>0</v>
      </c>
    </row>
    <row r="731" spans="1:13" ht="27">
      <c r="A731" s="300" t="s">
        <v>1913</v>
      </c>
      <c r="B731" s="300"/>
      <c r="C731" s="303"/>
      <c r="D731" s="303"/>
      <c r="E731" s="22" t="s">
        <v>83</v>
      </c>
      <c r="F731" s="88" t="s">
        <v>1911</v>
      </c>
      <c r="G731" s="28" t="s">
        <v>485</v>
      </c>
      <c r="H731" s="28" t="s">
        <v>486</v>
      </c>
      <c r="I731" s="88" t="s">
        <v>1914</v>
      </c>
      <c r="J731" s="306"/>
      <c r="K731" s="306"/>
      <c r="L731" s="306"/>
      <c r="M731" s="303"/>
    </row>
    <row r="732" spans="1:13" ht="40.5">
      <c r="A732" s="301" t="s">
        <v>1915</v>
      </c>
      <c r="B732" s="301"/>
      <c r="C732" s="304"/>
      <c r="D732" s="304"/>
      <c r="E732" s="22" t="s">
        <v>32</v>
      </c>
      <c r="F732" s="88" t="s">
        <v>1916</v>
      </c>
      <c r="G732" s="28" t="s">
        <v>487</v>
      </c>
      <c r="H732" s="28" t="s">
        <v>488</v>
      </c>
      <c r="I732" s="88" t="s">
        <v>1917</v>
      </c>
      <c r="J732" s="307"/>
      <c r="K732" s="307"/>
      <c r="L732" s="307"/>
      <c r="M732" s="304"/>
    </row>
    <row r="733" spans="1:13" ht="13.5">
      <c r="A733" s="308" t="s">
        <v>1915</v>
      </c>
      <c r="B733" s="308" t="s">
        <v>489</v>
      </c>
      <c r="C733" s="309">
        <v>7</v>
      </c>
      <c r="D733" s="309">
        <v>8</v>
      </c>
      <c r="E733" s="22" t="s">
        <v>83</v>
      </c>
      <c r="F733" s="88" t="s">
        <v>1918</v>
      </c>
      <c r="G733" s="28">
        <v>4</v>
      </c>
      <c r="H733" s="28">
        <v>430</v>
      </c>
      <c r="I733" s="88" t="s">
        <v>1919</v>
      </c>
      <c r="J733" s="175">
        <v>14.51</v>
      </c>
      <c r="K733" s="175">
        <f t="shared" ref="K733:K775" si="10">15+((C733+D733/2)*4/3)</f>
        <v>29.666666666666664</v>
      </c>
      <c r="L733" s="175">
        <f>J733-K733</f>
        <v>-15.156666666666665</v>
      </c>
      <c r="M733" s="309">
        <f>SUMPRODUCT(TEXT(L733-{0,5,15,25,35},"0;\0")*{0,2,3,3,7})</f>
        <v>0</v>
      </c>
    </row>
    <row r="734" spans="1:13" ht="13.5">
      <c r="A734" s="308" t="s">
        <v>1920</v>
      </c>
      <c r="B734" s="308"/>
      <c r="C734" s="309"/>
      <c r="D734" s="309"/>
      <c r="E734" s="22" t="s">
        <v>83</v>
      </c>
      <c r="F734" s="88" t="s">
        <v>1918</v>
      </c>
      <c r="G734" s="28" t="s">
        <v>485</v>
      </c>
      <c r="H734" s="28" t="s">
        <v>490</v>
      </c>
      <c r="I734" s="88" t="s">
        <v>1921</v>
      </c>
      <c r="J734" s="175"/>
      <c r="K734" s="175"/>
      <c r="L734" s="175"/>
      <c r="M734" s="309"/>
    </row>
    <row r="735" spans="1:13" ht="13.5">
      <c r="A735" s="308" t="s">
        <v>1922</v>
      </c>
      <c r="B735" s="308" t="s">
        <v>491</v>
      </c>
      <c r="C735" s="309">
        <v>13</v>
      </c>
      <c r="D735" s="309">
        <v>12</v>
      </c>
      <c r="E735" s="22" t="s">
        <v>83</v>
      </c>
      <c r="F735" s="88" t="s">
        <v>1923</v>
      </c>
      <c r="G735" s="28">
        <v>3</v>
      </c>
      <c r="H735" s="28">
        <v>326</v>
      </c>
      <c r="I735" s="88" t="s">
        <v>1924</v>
      </c>
      <c r="J735" s="175">
        <v>29.62</v>
      </c>
      <c r="K735" s="175">
        <f t="shared" si="10"/>
        <v>40.333333333333329</v>
      </c>
      <c r="L735" s="175">
        <f t="shared" ref="L735:L792" si="11">J735-K735</f>
        <v>-10.713333333333328</v>
      </c>
      <c r="M735" s="309">
        <f>SUMPRODUCT(TEXT(L735-{0,5,15,25,35},"0;\0")*{0,2,3,3,7})</f>
        <v>0</v>
      </c>
    </row>
    <row r="736" spans="1:13" ht="40.5">
      <c r="A736" s="308" t="s">
        <v>1925</v>
      </c>
      <c r="B736" s="308"/>
      <c r="C736" s="309"/>
      <c r="D736" s="309"/>
      <c r="E736" s="22" t="s">
        <v>32</v>
      </c>
      <c r="F736" s="88" t="s">
        <v>1926</v>
      </c>
      <c r="G736" s="28" t="s">
        <v>492</v>
      </c>
      <c r="H736" s="28" t="s">
        <v>493</v>
      </c>
      <c r="I736" s="88" t="s">
        <v>1924</v>
      </c>
      <c r="J736" s="175"/>
      <c r="K736" s="175"/>
      <c r="L736" s="175"/>
      <c r="M736" s="309"/>
    </row>
    <row r="737" spans="1:13" ht="13.5">
      <c r="A737" s="308" t="s">
        <v>1925</v>
      </c>
      <c r="B737" s="308" t="s">
        <v>494</v>
      </c>
      <c r="C737" s="309">
        <v>8</v>
      </c>
      <c r="D737" s="309">
        <v>10</v>
      </c>
      <c r="E737" s="22" t="s">
        <v>83</v>
      </c>
      <c r="F737" s="88" t="s">
        <v>1927</v>
      </c>
      <c r="G737" s="28">
        <v>4</v>
      </c>
      <c r="H737" s="28">
        <v>431</v>
      </c>
      <c r="I737" s="88" t="s">
        <v>1779</v>
      </c>
      <c r="J737" s="175">
        <v>21.34</v>
      </c>
      <c r="K737" s="175">
        <f t="shared" si="10"/>
        <v>32.333333333333329</v>
      </c>
      <c r="L737" s="175">
        <f t="shared" si="11"/>
        <v>-10.993333333333329</v>
      </c>
      <c r="M737" s="309">
        <f>SUMPRODUCT(TEXT(L737-{0,5,15,25,35},"0;\0")*{0,2,3,3,7})</f>
        <v>0</v>
      </c>
    </row>
    <row r="738" spans="1:13" ht="13.5">
      <c r="A738" s="308" t="s">
        <v>1928</v>
      </c>
      <c r="B738" s="308"/>
      <c r="C738" s="309"/>
      <c r="D738" s="309"/>
      <c r="E738" s="22" t="s">
        <v>83</v>
      </c>
      <c r="F738" s="88" t="s">
        <v>1927</v>
      </c>
      <c r="G738" s="28">
        <v>3</v>
      </c>
      <c r="H738" s="28">
        <v>321</v>
      </c>
      <c r="I738" s="88" t="s">
        <v>495</v>
      </c>
      <c r="J738" s="175"/>
      <c r="K738" s="175"/>
      <c r="L738" s="175"/>
      <c r="M738" s="309"/>
    </row>
    <row r="739" spans="1:13" ht="28.5">
      <c r="A739" s="91" t="s">
        <v>1928</v>
      </c>
      <c r="B739" s="91" t="s">
        <v>496</v>
      </c>
      <c r="C739" s="97">
        <v>12</v>
      </c>
      <c r="D739" s="97">
        <v>12</v>
      </c>
      <c r="E739" s="22" t="s">
        <v>83</v>
      </c>
      <c r="F739" s="88" t="s">
        <v>1927</v>
      </c>
      <c r="G739" s="28">
        <v>3</v>
      </c>
      <c r="H739" s="28">
        <v>330</v>
      </c>
      <c r="I739" s="88" t="s">
        <v>1929</v>
      </c>
      <c r="J739" s="79">
        <v>12.67</v>
      </c>
      <c r="K739" s="79">
        <f t="shared" si="10"/>
        <v>39</v>
      </c>
      <c r="L739" s="79">
        <f t="shared" si="11"/>
        <v>-26.33</v>
      </c>
      <c r="M739" s="48">
        <f>SUMPRODUCT(TEXT(L739-{0,5,15,25,35},"0;\0")*{0,2,3,3,7})</f>
        <v>0</v>
      </c>
    </row>
    <row r="740" spans="1:13" ht="13.5">
      <c r="A740" s="299" t="s">
        <v>1928</v>
      </c>
      <c r="B740" s="299" t="s">
        <v>497</v>
      </c>
      <c r="C740" s="302">
        <v>6</v>
      </c>
      <c r="D740" s="302">
        <v>8</v>
      </c>
      <c r="E740" s="22" t="s">
        <v>83</v>
      </c>
      <c r="F740" s="88" t="s">
        <v>1930</v>
      </c>
      <c r="G740" s="28">
        <v>4</v>
      </c>
      <c r="H740" s="28">
        <v>430</v>
      </c>
      <c r="I740" s="88" t="s">
        <v>1931</v>
      </c>
      <c r="J740" s="305">
        <v>14</v>
      </c>
      <c r="K740" s="305">
        <f t="shared" si="10"/>
        <v>28.333333333333336</v>
      </c>
      <c r="L740" s="305">
        <f t="shared" si="11"/>
        <v>-14.333333333333336</v>
      </c>
      <c r="M740" s="302">
        <f>SUMPRODUCT(TEXT(L740-{0,5,15,25,35},"0;\0")*{0,2,3,3,7})</f>
        <v>0</v>
      </c>
    </row>
    <row r="741" spans="1:13" ht="40.5">
      <c r="A741" s="301" t="s">
        <v>1932</v>
      </c>
      <c r="B741" s="301"/>
      <c r="C741" s="304"/>
      <c r="D741" s="304"/>
      <c r="E741" s="22" t="s">
        <v>32</v>
      </c>
      <c r="F741" s="88" t="s">
        <v>1933</v>
      </c>
      <c r="G741" s="28" t="s">
        <v>487</v>
      </c>
      <c r="H741" s="28" t="s">
        <v>488</v>
      </c>
      <c r="I741" s="88" t="s">
        <v>1934</v>
      </c>
      <c r="J741" s="307"/>
      <c r="K741" s="307"/>
      <c r="L741" s="307"/>
      <c r="M741" s="304"/>
    </row>
    <row r="742" spans="1:13" ht="28.5">
      <c r="A742" s="91" t="s">
        <v>1932</v>
      </c>
      <c r="B742" s="91" t="s">
        <v>498</v>
      </c>
      <c r="C742" s="97">
        <v>10</v>
      </c>
      <c r="D742" s="97">
        <v>12</v>
      </c>
      <c r="E742" s="22" t="s">
        <v>83</v>
      </c>
      <c r="F742" s="88" t="s">
        <v>1935</v>
      </c>
      <c r="G742" s="28">
        <v>4</v>
      </c>
      <c r="H742" s="28">
        <v>422</v>
      </c>
      <c r="I742" s="88" t="s">
        <v>1936</v>
      </c>
      <c r="J742" s="79">
        <v>12.62</v>
      </c>
      <c r="K742" s="79">
        <f t="shared" si="10"/>
        <v>36.333333333333329</v>
      </c>
      <c r="L742" s="79">
        <f t="shared" si="11"/>
        <v>-23.713333333333331</v>
      </c>
      <c r="M742" s="48">
        <f>SUMPRODUCT(TEXT(L742-{0,5,15,25,35},"0;\0")*{0,2,3,3,7})</f>
        <v>0</v>
      </c>
    </row>
    <row r="743" spans="1:13" ht="13.5">
      <c r="A743" s="308" t="s">
        <v>1937</v>
      </c>
      <c r="B743" s="308" t="s">
        <v>499</v>
      </c>
      <c r="C743" s="309">
        <v>11</v>
      </c>
      <c r="D743" s="309">
        <v>12</v>
      </c>
      <c r="E743" s="22" t="s">
        <v>83</v>
      </c>
      <c r="F743" s="88" t="s">
        <v>1938</v>
      </c>
      <c r="G743" s="28">
        <v>4</v>
      </c>
      <c r="H743" s="28">
        <v>427</v>
      </c>
      <c r="I743" s="88" t="s">
        <v>1939</v>
      </c>
      <c r="J743" s="175">
        <v>33.97</v>
      </c>
      <c r="K743" s="175">
        <f t="shared" si="10"/>
        <v>37.666666666666671</v>
      </c>
      <c r="L743" s="175">
        <f t="shared" si="11"/>
        <v>-3.6966666666666725</v>
      </c>
      <c r="M743" s="309">
        <f>SUMPRODUCT(TEXT(L743-{0,5,15,25,35},"0;\0")*{0,2,3,3,7})</f>
        <v>0</v>
      </c>
    </row>
    <row r="744" spans="1:13" ht="40.5">
      <c r="A744" s="308" t="s">
        <v>1940</v>
      </c>
      <c r="B744" s="308"/>
      <c r="C744" s="309"/>
      <c r="D744" s="309"/>
      <c r="E744" s="22" t="s">
        <v>32</v>
      </c>
      <c r="F744" s="88" t="s">
        <v>1941</v>
      </c>
      <c r="G744" s="28" t="s">
        <v>492</v>
      </c>
      <c r="H744" s="28" t="s">
        <v>493</v>
      </c>
      <c r="I744" s="88" t="s">
        <v>1942</v>
      </c>
      <c r="J744" s="175"/>
      <c r="K744" s="175"/>
      <c r="L744" s="175"/>
      <c r="M744" s="309"/>
    </row>
    <row r="745" spans="1:13" ht="13.5">
      <c r="A745" s="308" t="s">
        <v>1940</v>
      </c>
      <c r="B745" s="308" t="s">
        <v>500</v>
      </c>
      <c r="C745" s="309">
        <v>9</v>
      </c>
      <c r="D745" s="309">
        <v>8</v>
      </c>
      <c r="E745" s="22" t="s">
        <v>83</v>
      </c>
      <c r="F745" s="88" t="s">
        <v>1938</v>
      </c>
      <c r="G745" s="28">
        <v>4</v>
      </c>
      <c r="H745" s="28">
        <v>426</v>
      </c>
      <c r="I745" s="88" t="s">
        <v>1943</v>
      </c>
      <c r="J745" s="175">
        <v>16.68</v>
      </c>
      <c r="K745" s="175">
        <f t="shared" si="10"/>
        <v>32.333333333333329</v>
      </c>
      <c r="L745" s="175">
        <f t="shared" si="11"/>
        <v>-15.653333333333329</v>
      </c>
      <c r="M745" s="309">
        <f>SUMPRODUCT(TEXT(L745-{0,5,15,25,35},"0;\0")*{0,2,3,3,7})</f>
        <v>0</v>
      </c>
    </row>
    <row r="746" spans="1:13" ht="13.5">
      <c r="A746" s="308" t="s">
        <v>1940</v>
      </c>
      <c r="B746" s="308"/>
      <c r="C746" s="309"/>
      <c r="D746" s="309"/>
      <c r="E746" s="22" t="s">
        <v>83</v>
      </c>
      <c r="F746" s="88" t="s">
        <v>1938</v>
      </c>
      <c r="G746" s="28" t="s">
        <v>485</v>
      </c>
      <c r="H746" s="28" t="s">
        <v>490</v>
      </c>
      <c r="I746" s="88" t="s">
        <v>1921</v>
      </c>
      <c r="J746" s="175"/>
      <c r="K746" s="175"/>
      <c r="L746" s="175"/>
      <c r="M746" s="309"/>
    </row>
    <row r="747" spans="1:13" ht="13.5">
      <c r="A747" s="308" t="s">
        <v>1922</v>
      </c>
      <c r="B747" s="308" t="s">
        <v>501</v>
      </c>
      <c r="C747" s="309">
        <v>9</v>
      </c>
      <c r="D747" s="309">
        <v>12</v>
      </c>
      <c r="E747" s="22" t="s">
        <v>83</v>
      </c>
      <c r="F747" s="88" t="s">
        <v>1944</v>
      </c>
      <c r="G747" s="28">
        <v>4</v>
      </c>
      <c r="H747" s="28">
        <v>431</v>
      </c>
      <c r="I747" s="88" t="s">
        <v>1945</v>
      </c>
      <c r="J747" s="175">
        <v>21.34</v>
      </c>
      <c r="K747" s="175">
        <f t="shared" si="10"/>
        <v>35</v>
      </c>
      <c r="L747" s="175">
        <f t="shared" si="11"/>
        <v>-13.66</v>
      </c>
      <c r="M747" s="309">
        <f>SUMPRODUCT(TEXT(L747-{0,5,15,25,35},"0;\0")*{0,2,3,3,7})</f>
        <v>0</v>
      </c>
    </row>
    <row r="748" spans="1:13" ht="13.5">
      <c r="A748" s="308" t="s">
        <v>1922</v>
      </c>
      <c r="B748" s="308"/>
      <c r="C748" s="309"/>
      <c r="D748" s="309"/>
      <c r="E748" s="22" t="s">
        <v>83</v>
      </c>
      <c r="F748" s="88" t="s">
        <v>1944</v>
      </c>
      <c r="G748" s="28">
        <v>3</v>
      </c>
      <c r="H748" s="28">
        <v>321</v>
      </c>
      <c r="I748" s="88" t="s">
        <v>495</v>
      </c>
      <c r="J748" s="175"/>
      <c r="K748" s="175"/>
      <c r="L748" s="175"/>
      <c r="M748" s="309"/>
    </row>
    <row r="749" spans="1:13" ht="13.5">
      <c r="A749" s="308" t="s">
        <v>1922</v>
      </c>
      <c r="B749" s="308" t="s">
        <v>502</v>
      </c>
      <c r="C749" s="309">
        <v>9</v>
      </c>
      <c r="D749" s="309">
        <v>8</v>
      </c>
      <c r="E749" s="22" t="s">
        <v>83</v>
      </c>
      <c r="F749" s="88" t="s">
        <v>1946</v>
      </c>
      <c r="G749" s="28">
        <v>4</v>
      </c>
      <c r="H749" s="28" t="s">
        <v>503</v>
      </c>
      <c r="I749" s="88" t="s">
        <v>1947</v>
      </c>
      <c r="J749" s="175">
        <v>20.82</v>
      </c>
      <c r="K749" s="175">
        <f t="shared" si="10"/>
        <v>32.333333333333329</v>
      </c>
      <c r="L749" s="175">
        <f t="shared" si="11"/>
        <v>-11.513333333333328</v>
      </c>
      <c r="M749" s="309">
        <f>SUMPRODUCT(TEXT(L749-{0,5,15,25,35},"0;\0")*{0,2,3,3,7})</f>
        <v>0</v>
      </c>
    </row>
    <row r="750" spans="1:13" ht="13.5">
      <c r="A750" s="308" t="s">
        <v>1948</v>
      </c>
      <c r="B750" s="308"/>
      <c r="C750" s="309"/>
      <c r="D750" s="309"/>
      <c r="E750" s="22" t="s">
        <v>83</v>
      </c>
      <c r="F750" s="88" t="s">
        <v>1949</v>
      </c>
      <c r="G750" s="28" t="s">
        <v>485</v>
      </c>
      <c r="H750" s="28" t="s">
        <v>490</v>
      </c>
      <c r="I750" s="88" t="s">
        <v>1921</v>
      </c>
      <c r="J750" s="175"/>
      <c r="K750" s="175"/>
      <c r="L750" s="175"/>
      <c r="M750" s="309"/>
    </row>
    <row r="751" spans="1:13" ht="13.5">
      <c r="A751" s="308" t="s">
        <v>1922</v>
      </c>
      <c r="B751" s="308" t="s">
        <v>504</v>
      </c>
      <c r="C751" s="309">
        <v>9</v>
      </c>
      <c r="D751" s="309">
        <v>13</v>
      </c>
      <c r="E751" s="22" t="s">
        <v>83</v>
      </c>
      <c r="F751" s="88" t="s">
        <v>1950</v>
      </c>
      <c r="G751" s="28">
        <v>4</v>
      </c>
      <c r="H751" s="28">
        <v>422</v>
      </c>
      <c r="I751" s="88" t="s">
        <v>1951</v>
      </c>
      <c r="J751" s="175">
        <v>33.78</v>
      </c>
      <c r="K751" s="175">
        <f t="shared" si="10"/>
        <v>35.666666666666671</v>
      </c>
      <c r="L751" s="175">
        <f t="shared" si="11"/>
        <v>-1.8866666666666703</v>
      </c>
      <c r="M751" s="309">
        <f>SUMPRODUCT(TEXT(L751-{0,5,15,25,35},"0;\0")*{0,2,3,3,7})</f>
        <v>0</v>
      </c>
    </row>
    <row r="752" spans="1:13" ht="40.5">
      <c r="A752" s="308" t="s">
        <v>1952</v>
      </c>
      <c r="B752" s="308"/>
      <c r="C752" s="309"/>
      <c r="D752" s="309"/>
      <c r="E752" s="22" t="s">
        <v>32</v>
      </c>
      <c r="F752" s="88" t="s">
        <v>1953</v>
      </c>
      <c r="G752" s="28" t="s">
        <v>492</v>
      </c>
      <c r="H752" s="28" t="s">
        <v>493</v>
      </c>
      <c r="I752" s="88" t="s">
        <v>1954</v>
      </c>
      <c r="J752" s="175"/>
      <c r="K752" s="175"/>
      <c r="L752" s="175"/>
      <c r="M752" s="309"/>
    </row>
    <row r="753" spans="1:13" ht="28.5">
      <c r="A753" s="91" t="s">
        <v>1952</v>
      </c>
      <c r="B753" s="91" t="s">
        <v>505</v>
      </c>
      <c r="C753" s="97">
        <v>11</v>
      </c>
      <c r="D753" s="97">
        <v>11</v>
      </c>
      <c r="E753" s="22" t="s">
        <v>83</v>
      </c>
      <c r="F753" s="88" t="s">
        <v>1955</v>
      </c>
      <c r="G753" s="28" t="s">
        <v>506</v>
      </c>
      <c r="H753" s="28" t="s">
        <v>507</v>
      </c>
      <c r="I753" s="88" t="s">
        <v>39</v>
      </c>
      <c r="J753" s="79">
        <v>12.84</v>
      </c>
      <c r="K753" s="79">
        <f t="shared" si="10"/>
        <v>37</v>
      </c>
      <c r="L753" s="79">
        <f t="shared" si="11"/>
        <v>-24.16</v>
      </c>
      <c r="M753" s="48">
        <f>SUMPRODUCT(TEXT(L753-{0,5,15,25,35},"0;\0")*{0,2,3,3,7})</f>
        <v>0</v>
      </c>
    </row>
    <row r="754" spans="1:13" ht="27">
      <c r="A754" s="90" t="s">
        <v>1922</v>
      </c>
      <c r="B754" s="90" t="s">
        <v>508</v>
      </c>
      <c r="C754" s="97">
        <v>6</v>
      </c>
      <c r="D754" s="97">
        <v>12</v>
      </c>
      <c r="E754" s="22" t="s">
        <v>83</v>
      </c>
      <c r="F754" s="88" t="s">
        <v>1956</v>
      </c>
      <c r="G754" s="28" t="s">
        <v>506</v>
      </c>
      <c r="H754" s="28" t="s">
        <v>509</v>
      </c>
      <c r="I754" s="88" t="s">
        <v>510</v>
      </c>
      <c r="J754" s="79">
        <v>8.5299999999999994</v>
      </c>
      <c r="K754" s="79">
        <f t="shared" si="10"/>
        <v>31</v>
      </c>
      <c r="L754" s="79">
        <f t="shared" si="11"/>
        <v>-22.47</v>
      </c>
      <c r="M754" s="48">
        <f>SUMPRODUCT(TEXT(L754-{0,5,15,25,35},"0;\0")*{0,2,3,3,7})</f>
        <v>0</v>
      </c>
    </row>
    <row r="755" spans="1:13" ht="13.5">
      <c r="A755" s="310" t="s">
        <v>1957</v>
      </c>
      <c r="B755" s="310" t="s">
        <v>511</v>
      </c>
      <c r="C755" s="309">
        <v>4</v>
      </c>
      <c r="D755" s="309">
        <v>12</v>
      </c>
      <c r="E755" s="22" t="s">
        <v>83</v>
      </c>
      <c r="F755" s="88" t="s">
        <v>1958</v>
      </c>
      <c r="G755" s="28" t="s">
        <v>506</v>
      </c>
      <c r="H755" s="28" t="s">
        <v>509</v>
      </c>
      <c r="I755" s="88" t="s">
        <v>510</v>
      </c>
      <c r="J755" s="175">
        <v>17.05</v>
      </c>
      <c r="K755" s="175">
        <f t="shared" si="10"/>
        <v>28.333333333333336</v>
      </c>
      <c r="L755" s="175">
        <f t="shared" si="11"/>
        <v>-11.283333333333335</v>
      </c>
      <c r="M755" s="309">
        <f>SUMPRODUCT(TEXT(L755-{0,5,15,25,35},"0;\0")*{0,2,3,3,7})</f>
        <v>0</v>
      </c>
    </row>
    <row r="756" spans="1:13" ht="13.5">
      <c r="A756" s="310" t="s">
        <v>1957</v>
      </c>
      <c r="B756" s="310"/>
      <c r="C756" s="309"/>
      <c r="D756" s="309"/>
      <c r="E756" s="22" t="s">
        <v>83</v>
      </c>
      <c r="F756" s="88" t="s">
        <v>1959</v>
      </c>
      <c r="G756" s="28">
        <v>3</v>
      </c>
      <c r="H756" s="28">
        <v>329</v>
      </c>
      <c r="I756" s="88" t="s">
        <v>1960</v>
      </c>
      <c r="J756" s="175"/>
      <c r="K756" s="175"/>
      <c r="L756" s="175"/>
      <c r="M756" s="309"/>
    </row>
    <row r="757" spans="1:13" ht="13.5">
      <c r="A757" s="308" t="s">
        <v>1957</v>
      </c>
      <c r="B757" s="308" t="s">
        <v>512</v>
      </c>
      <c r="C757" s="309">
        <v>14</v>
      </c>
      <c r="D757" s="309">
        <v>12</v>
      </c>
      <c r="E757" s="22" t="s">
        <v>83</v>
      </c>
      <c r="F757" s="88" t="s">
        <v>1961</v>
      </c>
      <c r="G757" s="28">
        <v>4</v>
      </c>
      <c r="H757" s="28">
        <v>427</v>
      </c>
      <c r="I757" s="88" t="s">
        <v>1962</v>
      </c>
      <c r="J757" s="175">
        <v>21.33</v>
      </c>
      <c r="K757" s="175">
        <f t="shared" si="10"/>
        <v>41.666666666666671</v>
      </c>
      <c r="L757" s="175">
        <f t="shared" si="11"/>
        <v>-20.336666666666673</v>
      </c>
      <c r="M757" s="309">
        <f>SUMPRODUCT(TEXT(L757-{0,5,15,25,35},"0;\0")*{0,2,3,3,7})</f>
        <v>0</v>
      </c>
    </row>
    <row r="758" spans="1:13" ht="13.5">
      <c r="A758" s="308" t="s">
        <v>1963</v>
      </c>
      <c r="B758" s="308"/>
      <c r="C758" s="309"/>
      <c r="D758" s="309"/>
      <c r="E758" s="22" t="s">
        <v>83</v>
      </c>
      <c r="F758" s="88" t="s">
        <v>1961</v>
      </c>
      <c r="G758" s="28">
        <v>3</v>
      </c>
      <c r="H758" s="28">
        <v>329</v>
      </c>
      <c r="I758" s="88" t="s">
        <v>1964</v>
      </c>
      <c r="J758" s="175"/>
      <c r="K758" s="175"/>
      <c r="L758" s="175"/>
      <c r="M758" s="309"/>
    </row>
    <row r="759" spans="1:13" ht="28.5">
      <c r="A759" s="91" t="s">
        <v>1963</v>
      </c>
      <c r="B759" s="91" t="s">
        <v>513</v>
      </c>
      <c r="C759" s="97">
        <v>5</v>
      </c>
      <c r="D759" s="97">
        <v>9</v>
      </c>
      <c r="E759" s="22" t="s">
        <v>83</v>
      </c>
      <c r="F759" s="88" t="s">
        <v>1961</v>
      </c>
      <c r="G759" s="28">
        <v>4</v>
      </c>
      <c r="H759" s="28">
        <v>430</v>
      </c>
      <c r="I759" s="88" t="s">
        <v>1965</v>
      </c>
      <c r="J759" s="79">
        <v>6.38</v>
      </c>
      <c r="K759" s="79">
        <f t="shared" si="10"/>
        <v>27.666666666666664</v>
      </c>
      <c r="L759" s="79">
        <f t="shared" si="11"/>
        <v>-21.286666666666665</v>
      </c>
      <c r="M759" s="48">
        <f>SUMPRODUCT(TEXT(L759-{0,5,15,25,35},"0;\0")*{0,2,3,3,7})</f>
        <v>0</v>
      </c>
    </row>
    <row r="760" spans="1:13" ht="13.5">
      <c r="A760" s="308" t="s">
        <v>1963</v>
      </c>
      <c r="B760" s="308" t="s">
        <v>514</v>
      </c>
      <c r="C760" s="309">
        <v>12</v>
      </c>
      <c r="D760" s="309">
        <v>9</v>
      </c>
      <c r="E760" s="22" t="s">
        <v>83</v>
      </c>
      <c r="F760" s="88" t="s">
        <v>1961</v>
      </c>
      <c r="G760" s="28" t="s">
        <v>506</v>
      </c>
      <c r="H760" s="28" t="s">
        <v>507</v>
      </c>
      <c r="I760" s="88" t="s">
        <v>39</v>
      </c>
      <c r="J760" s="175">
        <v>21.24</v>
      </c>
      <c r="K760" s="175">
        <f t="shared" si="10"/>
        <v>37</v>
      </c>
      <c r="L760" s="175">
        <f t="shared" si="11"/>
        <v>-15.760000000000002</v>
      </c>
      <c r="M760" s="309">
        <f>SUMPRODUCT(TEXT(L760-{0,5,15,25,35},"0;\0")*{0,2,3,3,7})</f>
        <v>0</v>
      </c>
    </row>
    <row r="761" spans="1:13" ht="13.5">
      <c r="A761" s="308" t="s">
        <v>1922</v>
      </c>
      <c r="B761" s="308"/>
      <c r="C761" s="309"/>
      <c r="D761" s="309"/>
      <c r="E761" s="22" t="s">
        <v>83</v>
      </c>
      <c r="F761" s="88" t="s">
        <v>1944</v>
      </c>
      <c r="G761" s="28">
        <v>3</v>
      </c>
      <c r="H761" s="28">
        <v>327</v>
      </c>
      <c r="I761" s="88" t="s">
        <v>1966</v>
      </c>
      <c r="J761" s="175"/>
      <c r="K761" s="175"/>
      <c r="L761" s="175"/>
      <c r="M761" s="309"/>
    </row>
    <row r="762" spans="1:13" ht="13.5">
      <c r="A762" s="308" t="s">
        <v>1922</v>
      </c>
      <c r="B762" s="308" t="s">
        <v>515</v>
      </c>
      <c r="C762" s="309">
        <v>6</v>
      </c>
      <c r="D762" s="309">
        <v>10</v>
      </c>
      <c r="E762" s="22" t="s">
        <v>83</v>
      </c>
      <c r="F762" s="88" t="s">
        <v>1967</v>
      </c>
      <c r="G762" s="28">
        <v>4</v>
      </c>
      <c r="H762" s="28">
        <v>430</v>
      </c>
      <c r="I762" s="88" t="s">
        <v>1968</v>
      </c>
      <c r="J762" s="175">
        <v>14.78</v>
      </c>
      <c r="K762" s="175">
        <f t="shared" si="10"/>
        <v>29.666666666666664</v>
      </c>
      <c r="L762" s="175">
        <f t="shared" si="11"/>
        <v>-14.886666666666665</v>
      </c>
      <c r="M762" s="309">
        <f>SUMPRODUCT(TEXT(L762-{0,5,15,25,35},"0;\0")*{0,2,3,3,7})</f>
        <v>0</v>
      </c>
    </row>
    <row r="763" spans="1:13" ht="27">
      <c r="A763" s="308" t="s">
        <v>1969</v>
      </c>
      <c r="B763" s="308"/>
      <c r="C763" s="309"/>
      <c r="D763" s="309"/>
      <c r="E763" s="22" t="s">
        <v>83</v>
      </c>
      <c r="F763" s="88" t="s">
        <v>1967</v>
      </c>
      <c r="G763" s="28" t="s">
        <v>485</v>
      </c>
      <c r="H763" s="28" t="s">
        <v>486</v>
      </c>
      <c r="I763" s="88" t="s">
        <v>1914</v>
      </c>
      <c r="J763" s="175"/>
      <c r="K763" s="175"/>
      <c r="L763" s="175"/>
      <c r="M763" s="309"/>
    </row>
    <row r="764" spans="1:13" ht="28.5">
      <c r="A764" s="91" t="s">
        <v>1915</v>
      </c>
      <c r="B764" s="91" t="s">
        <v>516</v>
      </c>
      <c r="C764" s="97">
        <v>8</v>
      </c>
      <c r="D764" s="97">
        <v>10</v>
      </c>
      <c r="E764" s="22" t="s">
        <v>83</v>
      </c>
      <c r="F764" s="88" t="s">
        <v>1970</v>
      </c>
      <c r="G764" s="28">
        <v>4</v>
      </c>
      <c r="H764" s="28" t="s">
        <v>503</v>
      </c>
      <c r="I764" s="88" t="s">
        <v>1947</v>
      </c>
      <c r="J764" s="79">
        <v>12.69</v>
      </c>
      <c r="K764" s="79">
        <f t="shared" si="10"/>
        <v>32.333333333333329</v>
      </c>
      <c r="L764" s="79">
        <f t="shared" si="11"/>
        <v>-19.643333333333331</v>
      </c>
      <c r="M764" s="48">
        <f>SUMPRODUCT(TEXT(L764-{0,5,15,25,35},"0;\0")*{0,2,3,3,7})</f>
        <v>0</v>
      </c>
    </row>
    <row r="765" spans="1:13" ht="28.5">
      <c r="A765" s="91" t="s">
        <v>1948</v>
      </c>
      <c r="B765" s="91" t="s">
        <v>517</v>
      </c>
      <c r="C765" s="97">
        <v>9</v>
      </c>
      <c r="D765" s="97">
        <v>8</v>
      </c>
      <c r="E765" s="22" t="s">
        <v>83</v>
      </c>
      <c r="F765" s="88" t="s">
        <v>1949</v>
      </c>
      <c r="G765" s="28">
        <v>4</v>
      </c>
      <c r="H765" s="28">
        <v>425</v>
      </c>
      <c r="I765" s="88" t="s">
        <v>1947</v>
      </c>
      <c r="J765" s="79">
        <v>12.79</v>
      </c>
      <c r="K765" s="79">
        <f t="shared" si="10"/>
        <v>32.333333333333329</v>
      </c>
      <c r="L765" s="79">
        <f t="shared" si="11"/>
        <v>-19.543333333333329</v>
      </c>
      <c r="M765" s="48">
        <f>SUMPRODUCT(TEXT(L765-{0,5,15,25,35},"0;\0")*{0,2,3,3,7})</f>
        <v>0</v>
      </c>
    </row>
    <row r="766" spans="1:13" ht="13.5">
      <c r="A766" s="310" t="s">
        <v>1948</v>
      </c>
      <c r="B766" s="310" t="s">
        <v>518</v>
      </c>
      <c r="C766" s="309">
        <v>1</v>
      </c>
      <c r="D766" s="309">
        <v>13</v>
      </c>
      <c r="E766" s="22" t="s">
        <v>83</v>
      </c>
      <c r="F766" s="88" t="s">
        <v>1971</v>
      </c>
      <c r="G766" s="28">
        <v>4</v>
      </c>
      <c r="H766" s="28">
        <v>432</v>
      </c>
      <c r="I766" s="88" t="s">
        <v>1972</v>
      </c>
      <c r="J766" s="175">
        <v>16.989999999999998</v>
      </c>
      <c r="K766" s="175">
        <f t="shared" si="10"/>
        <v>25</v>
      </c>
      <c r="L766" s="175">
        <f t="shared" si="11"/>
        <v>-8.0100000000000016</v>
      </c>
      <c r="M766" s="309">
        <f>SUMPRODUCT(TEXT(L766-{0,5,15,25,35},"0;\0")*{0,2,3,3,7})</f>
        <v>0</v>
      </c>
    </row>
    <row r="767" spans="1:13" ht="13.5">
      <c r="A767" s="310" t="s">
        <v>1973</v>
      </c>
      <c r="B767" s="310"/>
      <c r="C767" s="309"/>
      <c r="D767" s="309"/>
      <c r="E767" s="22" t="s">
        <v>83</v>
      </c>
      <c r="F767" s="88" t="s">
        <v>1971</v>
      </c>
      <c r="G767" s="28">
        <v>3</v>
      </c>
      <c r="H767" s="28">
        <v>326</v>
      </c>
      <c r="I767" s="88" t="s">
        <v>1974</v>
      </c>
      <c r="J767" s="175"/>
      <c r="K767" s="175"/>
      <c r="L767" s="175"/>
      <c r="M767" s="309"/>
    </row>
    <row r="768" spans="1:13" ht="28.5">
      <c r="A768" s="91" t="s">
        <v>1973</v>
      </c>
      <c r="B768" s="91" t="s">
        <v>519</v>
      </c>
      <c r="C768" s="97">
        <v>6</v>
      </c>
      <c r="D768" s="97">
        <v>8</v>
      </c>
      <c r="E768" s="22" t="s">
        <v>83</v>
      </c>
      <c r="F768" s="88" t="s">
        <v>1975</v>
      </c>
      <c r="G768" s="28">
        <v>4</v>
      </c>
      <c r="H768" s="28">
        <v>426</v>
      </c>
      <c r="I768" s="88" t="s">
        <v>1976</v>
      </c>
      <c r="J768" s="79">
        <v>8.5500000000000007</v>
      </c>
      <c r="K768" s="79">
        <f t="shared" si="10"/>
        <v>28.333333333333336</v>
      </c>
      <c r="L768" s="79">
        <f t="shared" si="11"/>
        <v>-19.783333333333335</v>
      </c>
      <c r="M768" s="48">
        <f>SUMPRODUCT(TEXT(L768-{0,5,15,25,35},"0;\0")*{0,2,3,3,7})</f>
        <v>0</v>
      </c>
    </row>
    <row r="769" spans="1:13" ht="28.5">
      <c r="A769" s="91" t="s">
        <v>1977</v>
      </c>
      <c r="B769" s="91" t="s">
        <v>2899</v>
      </c>
      <c r="C769" s="87">
        <v>4</v>
      </c>
      <c r="D769" s="87">
        <v>8</v>
      </c>
      <c r="E769" s="22" t="s">
        <v>83</v>
      </c>
      <c r="F769" s="88" t="s">
        <v>1975</v>
      </c>
      <c r="G769" s="28" t="s">
        <v>506</v>
      </c>
      <c r="H769" s="28">
        <v>451</v>
      </c>
      <c r="I769" s="88" t="s">
        <v>1758</v>
      </c>
      <c r="J769" s="79">
        <v>23.1</v>
      </c>
      <c r="K769" s="79">
        <f t="shared" si="10"/>
        <v>25.666666666666664</v>
      </c>
      <c r="L769" s="79">
        <f t="shared" si="11"/>
        <v>-2.5666666666666629</v>
      </c>
      <c r="M769" s="29">
        <f>SUMPRODUCT(TEXT(L769-{0,5,15,25,35},"0;\0")*{0,2,3,3,7})</f>
        <v>0</v>
      </c>
    </row>
    <row r="770" spans="1:13" ht="28.5">
      <c r="A770" s="91" t="s">
        <v>1977</v>
      </c>
      <c r="B770" s="91" t="s">
        <v>2900</v>
      </c>
      <c r="C770" s="49">
        <v>0</v>
      </c>
      <c r="D770" s="49">
        <v>0</v>
      </c>
      <c r="E770" s="22" t="s">
        <v>83</v>
      </c>
      <c r="F770" s="88" t="s">
        <v>1975</v>
      </c>
      <c r="G770" s="28">
        <v>3</v>
      </c>
      <c r="H770" s="28">
        <v>326</v>
      </c>
      <c r="I770" s="88" t="s">
        <v>1978</v>
      </c>
      <c r="J770" s="17">
        <v>8.4600000000000009</v>
      </c>
      <c r="K770" s="79">
        <f t="shared" si="10"/>
        <v>15</v>
      </c>
      <c r="L770" s="79">
        <f t="shared" si="11"/>
        <v>-6.5399999999999991</v>
      </c>
      <c r="M770" s="49">
        <f>SUMPRODUCT(TEXT(L770-{0,5,15,25,35},"0;\0")*{0,2,3,3,7})</f>
        <v>0</v>
      </c>
    </row>
    <row r="771" spans="1:13" ht="28.5">
      <c r="A771" s="91" t="s">
        <v>1977</v>
      </c>
      <c r="B771" s="91" t="s">
        <v>2901</v>
      </c>
      <c r="C771" s="49">
        <v>0</v>
      </c>
      <c r="D771" s="49">
        <v>0</v>
      </c>
      <c r="E771" s="22" t="s">
        <v>83</v>
      </c>
      <c r="F771" s="88" t="s">
        <v>1975</v>
      </c>
      <c r="G771" s="28">
        <v>3</v>
      </c>
      <c r="H771" s="28">
        <v>321</v>
      </c>
      <c r="I771" s="88" t="s">
        <v>495</v>
      </c>
      <c r="J771" s="79">
        <v>8.5500000000000007</v>
      </c>
      <c r="K771" s="79">
        <f t="shared" si="10"/>
        <v>15</v>
      </c>
      <c r="L771" s="79">
        <f t="shared" si="11"/>
        <v>-6.4499999999999993</v>
      </c>
      <c r="M771" s="49">
        <f>SUMPRODUCT(TEXT(L771-{0,5,15,25,35},"0;\0")*{0,2,3,3,7})</f>
        <v>0</v>
      </c>
    </row>
    <row r="772" spans="1:13" ht="28.5">
      <c r="A772" s="91" t="s">
        <v>1977</v>
      </c>
      <c r="B772" s="91" t="s">
        <v>2902</v>
      </c>
      <c r="C772" s="49">
        <v>0</v>
      </c>
      <c r="D772" s="49">
        <v>0</v>
      </c>
      <c r="E772" s="22" t="s">
        <v>83</v>
      </c>
      <c r="F772" s="88" t="s">
        <v>1975</v>
      </c>
      <c r="G772" s="28" t="s">
        <v>485</v>
      </c>
      <c r="H772" s="28" t="s">
        <v>486</v>
      </c>
      <c r="I772" s="88" t="s">
        <v>1914</v>
      </c>
      <c r="J772" s="79">
        <v>8.4</v>
      </c>
      <c r="K772" s="79">
        <f t="shared" si="10"/>
        <v>15</v>
      </c>
      <c r="L772" s="79">
        <f t="shared" si="11"/>
        <v>-6.6</v>
      </c>
      <c r="M772" s="49">
        <f>SUMPRODUCT(TEXT(L772-{0,5,15,25,35},"0;\0")*{0,2,3,3,7})</f>
        <v>0</v>
      </c>
    </row>
    <row r="773" spans="1:13" ht="27">
      <c r="A773" s="50" t="s">
        <v>1979</v>
      </c>
      <c r="B773" s="50" t="s">
        <v>1980</v>
      </c>
      <c r="C773" s="49">
        <v>0</v>
      </c>
      <c r="D773" s="49">
        <v>0</v>
      </c>
      <c r="E773" s="22" t="s">
        <v>83</v>
      </c>
      <c r="F773" s="88" t="s">
        <v>1981</v>
      </c>
      <c r="G773" s="28">
        <v>3</v>
      </c>
      <c r="H773" s="28">
        <v>329</v>
      </c>
      <c r="I773" s="88" t="s">
        <v>1982</v>
      </c>
      <c r="J773" s="79">
        <v>8.52</v>
      </c>
      <c r="K773" s="79">
        <f t="shared" si="10"/>
        <v>15</v>
      </c>
      <c r="L773" s="79">
        <f t="shared" si="11"/>
        <v>-6.48</v>
      </c>
      <c r="M773" s="49">
        <f>SUMPRODUCT(TEXT(L773-{0,5,15,25,35},"0;\0")*{0,2,3,3,7})</f>
        <v>0</v>
      </c>
    </row>
    <row r="774" spans="1:13" ht="27">
      <c r="A774" s="88" t="s">
        <v>1979</v>
      </c>
      <c r="B774" s="88" t="s">
        <v>1983</v>
      </c>
      <c r="C774" s="49">
        <v>0</v>
      </c>
      <c r="D774" s="49">
        <v>0</v>
      </c>
      <c r="E774" s="22" t="s">
        <v>83</v>
      </c>
      <c r="F774" s="88" t="s">
        <v>1981</v>
      </c>
      <c r="G774" s="28">
        <v>3</v>
      </c>
      <c r="H774" s="28">
        <v>327</v>
      </c>
      <c r="I774" s="88" t="s">
        <v>1984</v>
      </c>
      <c r="J774" s="79">
        <v>8.4</v>
      </c>
      <c r="K774" s="79">
        <f t="shared" si="10"/>
        <v>15</v>
      </c>
      <c r="L774" s="79">
        <f t="shared" si="11"/>
        <v>-6.6</v>
      </c>
      <c r="M774" s="49">
        <f>SUMPRODUCT(TEXT(L774-{0,5,15,25,35},"0;\0")*{0,2,3,3,7})</f>
        <v>0</v>
      </c>
    </row>
    <row r="775" spans="1:13" ht="27">
      <c r="A775" s="88" t="s">
        <v>1979</v>
      </c>
      <c r="B775" s="88" t="s">
        <v>1985</v>
      </c>
      <c r="C775" s="49">
        <v>0</v>
      </c>
      <c r="D775" s="49">
        <v>0</v>
      </c>
      <c r="E775" s="22" t="s">
        <v>83</v>
      </c>
      <c r="F775" s="88" t="s">
        <v>1981</v>
      </c>
      <c r="G775" s="28">
        <v>3</v>
      </c>
      <c r="H775" s="28">
        <v>327</v>
      </c>
      <c r="I775" s="88" t="s">
        <v>1984</v>
      </c>
      <c r="J775" s="79">
        <v>8.4</v>
      </c>
      <c r="K775" s="79">
        <f t="shared" si="10"/>
        <v>15</v>
      </c>
      <c r="L775" s="79">
        <f t="shared" si="11"/>
        <v>-6.6</v>
      </c>
      <c r="M775" s="49">
        <f>SUMPRODUCT(TEXT(L775-{0,5,15,25,35},"0;\0")*{0,2,3,3,7})</f>
        <v>0</v>
      </c>
    </row>
    <row r="776" spans="1:13" ht="27">
      <c r="A776" s="87" t="s">
        <v>1979</v>
      </c>
      <c r="B776" s="87" t="s">
        <v>1986</v>
      </c>
      <c r="C776" s="49">
        <v>0</v>
      </c>
      <c r="D776" s="49">
        <v>0</v>
      </c>
      <c r="E776" s="22" t="s">
        <v>83</v>
      </c>
      <c r="F776" s="88" t="s">
        <v>1981</v>
      </c>
      <c r="G776" s="28">
        <v>3</v>
      </c>
      <c r="H776" s="28">
        <v>331</v>
      </c>
      <c r="I776" s="88" t="s">
        <v>1987</v>
      </c>
      <c r="J776" s="79">
        <v>8.5299999999999994</v>
      </c>
      <c r="K776" s="79">
        <v>15</v>
      </c>
      <c r="L776" s="79">
        <f t="shared" si="11"/>
        <v>-6.4700000000000006</v>
      </c>
      <c r="M776" s="49">
        <f>SUMPRODUCT(TEXT(L776-{0,5,15,25,35},"0;\0")*{0,2,3,3,7})</f>
        <v>0</v>
      </c>
    </row>
    <row r="777" spans="1:13" ht="27">
      <c r="A777" s="88" t="s">
        <v>1979</v>
      </c>
      <c r="B777" s="88" t="s">
        <v>1988</v>
      </c>
      <c r="C777" s="49">
        <v>0</v>
      </c>
      <c r="D777" s="49">
        <v>0</v>
      </c>
      <c r="E777" s="22" t="s">
        <v>83</v>
      </c>
      <c r="F777" s="88" t="s">
        <v>1981</v>
      </c>
      <c r="G777" s="28">
        <v>3</v>
      </c>
      <c r="H777" s="28">
        <v>331</v>
      </c>
      <c r="I777" s="88" t="s">
        <v>1987</v>
      </c>
      <c r="J777" s="79">
        <v>8.5299999999999994</v>
      </c>
      <c r="K777" s="79">
        <v>15</v>
      </c>
      <c r="L777" s="79">
        <f t="shared" si="11"/>
        <v>-6.4700000000000006</v>
      </c>
      <c r="M777" s="49">
        <f>SUMPRODUCT(TEXT(L777-{0,5,15,25,35},"0;\0")*{0,2,3,3,7})</f>
        <v>0</v>
      </c>
    </row>
    <row r="778" spans="1:13" ht="27">
      <c r="A778" s="88" t="s">
        <v>1979</v>
      </c>
      <c r="B778" s="88" t="s">
        <v>1989</v>
      </c>
      <c r="C778" s="49">
        <v>0</v>
      </c>
      <c r="D778" s="49">
        <v>0</v>
      </c>
      <c r="E778" s="22" t="s">
        <v>83</v>
      </c>
      <c r="F778" s="88" t="s">
        <v>1981</v>
      </c>
      <c r="G778" s="28">
        <v>3</v>
      </c>
      <c r="H778" s="28">
        <v>331</v>
      </c>
      <c r="I778" s="88" t="s">
        <v>1987</v>
      </c>
      <c r="J778" s="79">
        <v>8.5299999999999994</v>
      </c>
      <c r="K778" s="79">
        <v>15</v>
      </c>
      <c r="L778" s="79">
        <f t="shared" si="11"/>
        <v>-6.4700000000000006</v>
      </c>
      <c r="M778" s="49">
        <f>SUMPRODUCT(TEXT(L778-{0,5,15,25,35},"0;\0")*{0,2,3,3,7})</f>
        <v>0</v>
      </c>
    </row>
    <row r="779" spans="1:13" ht="27">
      <c r="A779" s="88" t="s">
        <v>1979</v>
      </c>
      <c r="B779" s="88" t="s">
        <v>1990</v>
      </c>
      <c r="C779" s="49">
        <v>0</v>
      </c>
      <c r="D779" s="49">
        <v>0</v>
      </c>
      <c r="E779" s="22" t="s">
        <v>83</v>
      </c>
      <c r="F779" s="88" t="s">
        <v>1981</v>
      </c>
      <c r="G779" s="28">
        <v>3</v>
      </c>
      <c r="H779" s="28">
        <v>332</v>
      </c>
      <c r="I779" s="88" t="s">
        <v>1991</v>
      </c>
      <c r="J779" s="79">
        <v>12.86</v>
      </c>
      <c r="K779" s="79">
        <v>15</v>
      </c>
      <c r="L779" s="79">
        <f t="shared" si="11"/>
        <v>-2.1400000000000006</v>
      </c>
      <c r="M779" s="49">
        <f>SUMPRODUCT(TEXT(L779-{0,5,15,25,35},"0;\0")*{0,2,3,3,7})</f>
        <v>0</v>
      </c>
    </row>
    <row r="780" spans="1:13" ht="27">
      <c r="A780" s="88" t="s">
        <v>1979</v>
      </c>
      <c r="B780" s="88" t="s">
        <v>1992</v>
      </c>
      <c r="C780" s="49">
        <v>0</v>
      </c>
      <c r="D780" s="49">
        <v>0</v>
      </c>
      <c r="E780" s="22" t="s">
        <v>83</v>
      </c>
      <c r="F780" s="88" t="s">
        <v>1981</v>
      </c>
      <c r="G780" s="28">
        <v>3</v>
      </c>
      <c r="H780" s="28">
        <v>332</v>
      </c>
      <c r="I780" s="88" t="s">
        <v>1991</v>
      </c>
      <c r="J780" s="79">
        <v>12.86</v>
      </c>
      <c r="K780" s="79">
        <v>15</v>
      </c>
      <c r="L780" s="79">
        <f t="shared" si="11"/>
        <v>-2.1400000000000006</v>
      </c>
      <c r="M780" s="49">
        <f>SUMPRODUCT(TEXT(L780-{0,5,15,25,35},"0;\0")*{0,2,3,3,7})</f>
        <v>0</v>
      </c>
    </row>
    <row r="781" spans="1:13" ht="27">
      <c r="A781" s="88" t="s">
        <v>1979</v>
      </c>
      <c r="B781" s="88" t="s">
        <v>1993</v>
      </c>
      <c r="C781" s="49">
        <v>0</v>
      </c>
      <c r="D781" s="49">
        <v>0</v>
      </c>
      <c r="E781" s="22" t="s">
        <v>83</v>
      </c>
      <c r="F781" s="88" t="s">
        <v>1981</v>
      </c>
      <c r="G781" s="28">
        <v>4</v>
      </c>
      <c r="H781" s="28" t="s">
        <v>520</v>
      </c>
      <c r="I781" s="88" t="s">
        <v>1994</v>
      </c>
      <c r="J781" s="79">
        <v>12.81</v>
      </c>
      <c r="K781" s="79">
        <v>15</v>
      </c>
      <c r="L781" s="79">
        <f t="shared" si="11"/>
        <v>-2.1899999999999995</v>
      </c>
      <c r="M781" s="49">
        <f>SUMPRODUCT(TEXT(L781-{0,5,15,25,35},"0;\0")*{0,2,3,3,7})</f>
        <v>0</v>
      </c>
    </row>
    <row r="782" spans="1:13" ht="27">
      <c r="A782" s="88" t="s">
        <v>1995</v>
      </c>
      <c r="B782" s="88" t="s">
        <v>1996</v>
      </c>
      <c r="C782" s="49">
        <v>0</v>
      </c>
      <c r="D782" s="49">
        <v>0</v>
      </c>
      <c r="E782" s="22" t="s">
        <v>83</v>
      </c>
      <c r="F782" s="88" t="s">
        <v>1944</v>
      </c>
      <c r="G782" s="28">
        <v>4</v>
      </c>
      <c r="H782" s="28" t="s">
        <v>520</v>
      </c>
      <c r="I782" s="88" t="s">
        <v>1994</v>
      </c>
      <c r="J782" s="79">
        <v>12.81</v>
      </c>
      <c r="K782" s="79">
        <v>15</v>
      </c>
      <c r="L782" s="79">
        <f t="shared" si="11"/>
        <v>-2.1899999999999995</v>
      </c>
      <c r="M782" s="49">
        <f>SUMPRODUCT(TEXT(L782-{0,5,15,25,35},"0;\0")*{0,2,3,3,7})</f>
        <v>0</v>
      </c>
    </row>
    <row r="783" spans="1:13" ht="27">
      <c r="A783" s="88" t="s">
        <v>1995</v>
      </c>
      <c r="B783" s="88" t="s">
        <v>1997</v>
      </c>
      <c r="C783" s="49">
        <v>0</v>
      </c>
      <c r="D783" s="49">
        <v>0</v>
      </c>
      <c r="E783" s="22" t="s">
        <v>83</v>
      </c>
      <c r="F783" s="88" t="s">
        <v>1944</v>
      </c>
      <c r="G783" s="28">
        <v>4</v>
      </c>
      <c r="H783" s="28">
        <v>424</v>
      </c>
      <c r="I783" s="88" t="s">
        <v>1994</v>
      </c>
      <c r="J783" s="79">
        <v>12.86</v>
      </c>
      <c r="K783" s="79">
        <v>15</v>
      </c>
      <c r="L783" s="79">
        <f t="shared" si="11"/>
        <v>-2.1400000000000006</v>
      </c>
      <c r="M783" s="49">
        <f>SUMPRODUCT(TEXT(L783-{0,5,15,25,35},"0;\0")*{0,2,3,3,7})</f>
        <v>0</v>
      </c>
    </row>
    <row r="784" spans="1:13" ht="27">
      <c r="A784" s="88" t="s">
        <v>1995</v>
      </c>
      <c r="B784" s="88" t="s">
        <v>1998</v>
      </c>
      <c r="C784" s="49">
        <v>0</v>
      </c>
      <c r="D784" s="49">
        <v>0</v>
      </c>
      <c r="E784" s="22" t="s">
        <v>83</v>
      </c>
      <c r="F784" s="88" t="s">
        <v>1944</v>
      </c>
      <c r="G784" s="28">
        <v>4</v>
      </c>
      <c r="H784" s="28">
        <v>424</v>
      </c>
      <c r="I784" s="88" t="s">
        <v>1994</v>
      </c>
      <c r="J784" s="79">
        <v>12.86</v>
      </c>
      <c r="K784" s="79">
        <v>15</v>
      </c>
      <c r="L784" s="79">
        <f t="shared" si="11"/>
        <v>-2.1400000000000006</v>
      </c>
      <c r="M784" s="49">
        <f>SUMPRODUCT(TEXT(L784-{0,5,15,25,35},"0;\0")*{0,2,3,3,7})</f>
        <v>0</v>
      </c>
    </row>
    <row r="785" spans="1:13" ht="27">
      <c r="A785" s="88" t="s">
        <v>1995</v>
      </c>
      <c r="B785" s="88" t="s">
        <v>1999</v>
      </c>
      <c r="C785" s="49">
        <v>0</v>
      </c>
      <c r="D785" s="49">
        <v>0</v>
      </c>
      <c r="E785" s="22" t="s">
        <v>83</v>
      </c>
      <c r="F785" s="88" t="s">
        <v>1944</v>
      </c>
      <c r="G785" s="28">
        <v>4</v>
      </c>
      <c r="H785" s="28">
        <v>429</v>
      </c>
      <c r="I785" s="88" t="s">
        <v>1945</v>
      </c>
      <c r="J785" s="79">
        <v>12.78</v>
      </c>
      <c r="K785" s="79">
        <v>15</v>
      </c>
      <c r="L785" s="79">
        <f t="shared" si="11"/>
        <v>-2.2200000000000006</v>
      </c>
      <c r="M785" s="49">
        <f>SUMPRODUCT(TEXT(L785-{0,5,15,25,35},"0;\0")*{0,2,3,3,7})</f>
        <v>0</v>
      </c>
    </row>
    <row r="786" spans="1:13" ht="27">
      <c r="A786" s="88" t="s">
        <v>1995</v>
      </c>
      <c r="B786" s="88" t="s">
        <v>2000</v>
      </c>
      <c r="C786" s="49">
        <v>0</v>
      </c>
      <c r="D786" s="49">
        <v>0</v>
      </c>
      <c r="E786" s="22" t="s">
        <v>83</v>
      </c>
      <c r="F786" s="88" t="s">
        <v>1944</v>
      </c>
      <c r="G786" s="28">
        <v>4</v>
      </c>
      <c r="H786" s="28">
        <v>429</v>
      </c>
      <c r="I786" s="88" t="s">
        <v>1945</v>
      </c>
      <c r="J786" s="79">
        <v>12.78</v>
      </c>
      <c r="K786" s="79">
        <v>15</v>
      </c>
      <c r="L786" s="79">
        <f t="shared" si="11"/>
        <v>-2.2200000000000006</v>
      </c>
      <c r="M786" s="49">
        <f>SUMPRODUCT(TEXT(L786-{0,5,15,25,35},"0;\0")*{0,2,3,3,7})</f>
        <v>0</v>
      </c>
    </row>
    <row r="787" spans="1:13" ht="40.5">
      <c r="A787" s="88" t="s">
        <v>1995</v>
      </c>
      <c r="B787" s="88" t="s">
        <v>2001</v>
      </c>
      <c r="C787" s="49">
        <v>0</v>
      </c>
      <c r="D787" s="49">
        <v>0</v>
      </c>
      <c r="E787" s="22" t="s">
        <v>32</v>
      </c>
      <c r="F787" s="88" t="s">
        <v>2002</v>
      </c>
      <c r="G787" s="28" t="s">
        <v>487</v>
      </c>
      <c r="H787" s="28" t="s">
        <v>521</v>
      </c>
      <c r="I787" s="88" t="s">
        <v>2003</v>
      </c>
      <c r="J787" s="79">
        <v>8.83</v>
      </c>
      <c r="K787" s="79">
        <v>15</v>
      </c>
      <c r="L787" s="79">
        <f t="shared" si="11"/>
        <v>-6.17</v>
      </c>
      <c r="M787" s="49">
        <f>SUMPRODUCT(TEXT(L787-{0,5,15,25,35},"0;\0")*{0,2,3,3,7})</f>
        <v>0</v>
      </c>
    </row>
    <row r="788" spans="1:13" ht="40.5">
      <c r="A788" s="88" t="s">
        <v>1995</v>
      </c>
      <c r="B788" s="88" t="s">
        <v>2004</v>
      </c>
      <c r="C788" s="49">
        <v>0</v>
      </c>
      <c r="D788" s="49">
        <v>0</v>
      </c>
      <c r="E788" s="22" t="s">
        <v>32</v>
      </c>
      <c r="F788" s="88" t="s">
        <v>2002</v>
      </c>
      <c r="G788" s="28" t="s">
        <v>487</v>
      </c>
      <c r="H788" s="28" t="s">
        <v>521</v>
      </c>
      <c r="I788" s="88" t="s">
        <v>2003</v>
      </c>
      <c r="J788" s="79">
        <v>8.83</v>
      </c>
      <c r="K788" s="79">
        <v>15</v>
      </c>
      <c r="L788" s="79">
        <f t="shared" si="11"/>
        <v>-6.17</v>
      </c>
      <c r="M788" s="49">
        <f>SUMPRODUCT(TEXT(L788-{0,5,15,25,35},"0;\0")*{0,2,3,3,7})</f>
        <v>0</v>
      </c>
    </row>
    <row r="789" spans="1:13" ht="40.5">
      <c r="A789" s="88" t="s">
        <v>1995</v>
      </c>
      <c r="B789" s="88" t="s">
        <v>2005</v>
      </c>
      <c r="C789" s="49">
        <v>0</v>
      </c>
      <c r="D789" s="49">
        <v>0</v>
      </c>
      <c r="E789" s="22" t="s">
        <v>32</v>
      </c>
      <c r="F789" s="88" t="s">
        <v>2002</v>
      </c>
      <c r="G789" s="28" t="s">
        <v>487</v>
      </c>
      <c r="H789" s="28" t="s">
        <v>522</v>
      </c>
      <c r="I789" s="88" t="s">
        <v>2006</v>
      </c>
      <c r="J789" s="79">
        <v>8.48</v>
      </c>
      <c r="K789" s="79">
        <v>15</v>
      </c>
      <c r="L789" s="79">
        <f t="shared" si="11"/>
        <v>-6.52</v>
      </c>
      <c r="M789" s="49">
        <f>SUMPRODUCT(TEXT(L789-{0,5,15,25,35},"0;\0")*{0,2,3,3,7})</f>
        <v>0</v>
      </c>
    </row>
    <row r="790" spans="1:13" ht="40.5">
      <c r="A790" s="88" t="s">
        <v>1995</v>
      </c>
      <c r="B790" s="88" t="s">
        <v>2007</v>
      </c>
      <c r="C790" s="49">
        <v>0</v>
      </c>
      <c r="D790" s="49">
        <v>0</v>
      </c>
      <c r="E790" s="22" t="s">
        <v>32</v>
      </c>
      <c r="F790" s="88" t="s">
        <v>2002</v>
      </c>
      <c r="G790" s="28" t="s">
        <v>487</v>
      </c>
      <c r="H790" s="28" t="s">
        <v>522</v>
      </c>
      <c r="I790" s="88" t="s">
        <v>2006</v>
      </c>
      <c r="J790" s="79">
        <v>8.48</v>
      </c>
      <c r="K790" s="79">
        <v>15</v>
      </c>
      <c r="L790" s="79">
        <f t="shared" si="11"/>
        <v>-6.52</v>
      </c>
      <c r="M790" s="49">
        <f>SUMPRODUCT(TEXT(L790-{0,5,15,25,35},"0;\0")*{0,2,3,3,7})</f>
        <v>0</v>
      </c>
    </row>
    <row r="791" spans="1:13" ht="40.5">
      <c r="A791" s="88" t="s">
        <v>1995</v>
      </c>
      <c r="B791" s="88" t="s">
        <v>2008</v>
      </c>
      <c r="C791" s="49">
        <v>0</v>
      </c>
      <c r="D791" s="49">
        <v>0</v>
      </c>
      <c r="E791" s="22" t="s">
        <v>32</v>
      </c>
      <c r="F791" s="88" t="s">
        <v>2002</v>
      </c>
      <c r="G791" s="28" t="s">
        <v>487</v>
      </c>
      <c r="H791" s="28" t="s">
        <v>523</v>
      </c>
      <c r="I791" s="88" t="s">
        <v>2009</v>
      </c>
      <c r="J791" s="79">
        <v>8.1300000000000008</v>
      </c>
      <c r="K791" s="79">
        <v>15</v>
      </c>
      <c r="L791" s="79">
        <f t="shared" si="11"/>
        <v>-6.8699999999999992</v>
      </c>
      <c r="M791" s="49">
        <f>SUMPRODUCT(TEXT(L791-{0,5,15,25,35},"0;\0")*{0,2,3,3,7})</f>
        <v>0</v>
      </c>
    </row>
    <row r="792" spans="1:13" ht="40.5">
      <c r="A792" s="88" t="s">
        <v>1995</v>
      </c>
      <c r="B792" s="88" t="s">
        <v>2010</v>
      </c>
      <c r="C792" s="49">
        <v>0</v>
      </c>
      <c r="D792" s="49">
        <v>0</v>
      </c>
      <c r="E792" s="22" t="s">
        <v>32</v>
      </c>
      <c r="F792" s="88" t="s">
        <v>2002</v>
      </c>
      <c r="G792" s="28" t="s">
        <v>487</v>
      </c>
      <c r="H792" s="28" t="s">
        <v>523</v>
      </c>
      <c r="I792" s="88" t="s">
        <v>2009</v>
      </c>
      <c r="J792" s="79">
        <v>8.1300000000000008</v>
      </c>
      <c r="K792" s="79">
        <v>15</v>
      </c>
      <c r="L792" s="79">
        <f t="shared" si="11"/>
        <v>-6.8699999999999992</v>
      </c>
      <c r="M792" s="49">
        <f>SUMPRODUCT(TEXT(L792-{0,5,15,25,35},"0;\0")*{0,2,3,3,7})</f>
        <v>0</v>
      </c>
    </row>
    <row r="793" spans="1:13" ht="27">
      <c r="A793" s="233" t="s">
        <v>1860</v>
      </c>
      <c r="B793" s="233" t="s">
        <v>341</v>
      </c>
      <c r="C793" s="280">
        <v>1</v>
      </c>
      <c r="D793" s="280">
        <v>4</v>
      </c>
      <c r="E793" s="92" t="s">
        <v>32</v>
      </c>
      <c r="F793" s="88" t="s">
        <v>342</v>
      </c>
      <c r="G793" s="88">
        <v>2</v>
      </c>
      <c r="H793" s="28">
        <v>202</v>
      </c>
      <c r="I793" s="88" t="s">
        <v>343</v>
      </c>
      <c r="J793" s="281">
        <v>22.35</v>
      </c>
      <c r="K793" s="281">
        <f>15+6*C793/3+6*(D793/2)/3</f>
        <v>21</v>
      </c>
      <c r="L793" s="281">
        <f>J793-K793</f>
        <v>1.3500000000000014</v>
      </c>
      <c r="M793" s="284">
        <f>SUMPRODUCT(TEXT(L793-{0,5,15,25,35},"0;\0")*{0,2,3,3,7})</f>
        <v>0</v>
      </c>
    </row>
    <row r="794" spans="1:13" ht="27">
      <c r="A794" s="233" t="s">
        <v>1861</v>
      </c>
      <c r="B794" s="233"/>
      <c r="C794" s="280"/>
      <c r="D794" s="280"/>
      <c r="E794" s="22" t="s">
        <v>83</v>
      </c>
      <c r="F794" s="18" t="s">
        <v>344</v>
      </c>
      <c r="G794" s="18">
        <v>4</v>
      </c>
      <c r="H794" s="42">
        <v>445</v>
      </c>
      <c r="I794" s="31" t="s">
        <v>345</v>
      </c>
      <c r="J794" s="282"/>
      <c r="K794" s="282"/>
      <c r="L794" s="282"/>
      <c r="M794" s="285"/>
    </row>
    <row r="795" spans="1:13" ht="13.5">
      <c r="A795" s="233" t="s">
        <v>1861</v>
      </c>
      <c r="B795" s="233"/>
      <c r="C795" s="280"/>
      <c r="D795" s="280"/>
      <c r="E795" s="22" t="s">
        <v>83</v>
      </c>
      <c r="F795" s="18" t="s">
        <v>344</v>
      </c>
      <c r="G795" s="18">
        <v>3</v>
      </c>
      <c r="H795" s="42">
        <v>335</v>
      </c>
      <c r="I795" s="42" t="s">
        <v>346</v>
      </c>
      <c r="J795" s="283"/>
      <c r="K795" s="283"/>
      <c r="L795" s="283"/>
      <c r="M795" s="286"/>
    </row>
    <row r="796" spans="1:13" ht="27">
      <c r="A796" s="280" t="s">
        <v>1861</v>
      </c>
      <c r="B796" s="280" t="s">
        <v>347</v>
      </c>
      <c r="C796" s="280">
        <v>6</v>
      </c>
      <c r="D796" s="280">
        <v>0</v>
      </c>
      <c r="E796" s="92" t="s">
        <v>32</v>
      </c>
      <c r="F796" s="88" t="s">
        <v>342</v>
      </c>
      <c r="G796" s="88">
        <v>2</v>
      </c>
      <c r="H796" s="28">
        <v>202</v>
      </c>
      <c r="I796" s="88" t="s">
        <v>343</v>
      </c>
      <c r="J796" s="281">
        <v>30.95</v>
      </c>
      <c r="K796" s="281">
        <f>15+6*C796/3+6*(D796/2)/3</f>
        <v>27</v>
      </c>
      <c r="L796" s="281">
        <f>J796-K796</f>
        <v>3.9499999999999993</v>
      </c>
      <c r="M796" s="284">
        <f>SUMPRODUCT(TEXT(L796-{0,5,15,25,35},"0;\0")*{0,2,3,3,7})</f>
        <v>0</v>
      </c>
    </row>
    <row r="797" spans="1:13" ht="27">
      <c r="A797" s="280" t="s">
        <v>1861</v>
      </c>
      <c r="B797" s="280"/>
      <c r="C797" s="280"/>
      <c r="D797" s="280"/>
      <c r="E797" s="22" t="s">
        <v>83</v>
      </c>
      <c r="F797" s="18" t="s">
        <v>344</v>
      </c>
      <c r="G797" s="18">
        <v>4</v>
      </c>
      <c r="H797" s="42">
        <v>445</v>
      </c>
      <c r="I797" s="31" t="s">
        <v>345</v>
      </c>
      <c r="J797" s="282"/>
      <c r="K797" s="282"/>
      <c r="L797" s="282"/>
      <c r="M797" s="285"/>
    </row>
    <row r="798" spans="1:13" ht="27">
      <c r="A798" s="280" t="s">
        <v>1861</v>
      </c>
      <c r="B798" s="280"/>
      <c r="C798" s="280"/>
      <c r="D798" s="280"/>
      <c r="E798" s="22" t="s">
        <v>32</v>
      </c>
      <c r="F798" s="18" t="s">
        <v>342</v>
      </c>
      <c r="G798" s="18">
        <v>8</v>
      </c>
      <c r="H798" s="18">
        <v>801</v>
      </c>
      <c r="I798" s="42" t="s">
        <v>348</v>
      </c>
      <c r="J798" s="282"/>
      <c r="K798" s="282"/>
      <c r="L798" s="282"/>
      <c r="M798" s="285"/>
    </row>
    <row r="799" spans="1:13" ht="13.5">
      <c r="A799" s="280" t="s">
        <v>1861</v>
      </c>
      <c r="B799" s="280"/>
      <c r="C799" s="280"/>
      <c r="D799" s="280"/>
      <c r="E799" s="22" t="s">
        <v>83</v>
      </c>
      <c r="F799" s="18" t="s">
        <v>344</v>
      </c>
      <c r="G799" s="18">
        <v>3</v>
      </c>
      <c r="H799" s="42">
        <v>335</v>
      </c>
      <c r="I799" s="42" t="s">
        <v>346</v>
      </c>
      <c r="J799" s="283"/>
      <c r="K799" s="283"/>
      <c r="L799" s="283"/>
      <c r="M799" s="286"/>
    </row>
    <row r="800" spans="1:13" ht="27">
      <c r="A800" s="280" t="s">
        <v>1861</v>
      </c>
      <c r="B800" s="280" t="s">
        <v>349</v>
      </c>
      <c r="C800" s="280">
        <v>0</v>
      </c>
      <c r="D800" s="280">
        <v>0</v>
      </c>
      <c r="E800" s="92" t="s">
        <v>32</v>
      </c>
      <c r="F800" s="88" t="s">
        <v>342</v>
      </c>
      <c r="G800" s="88">
        <v>2</v>
      </c>
      <c r="H800" s="28">
        <v>202</v>
      </c>
      <c r="I800" s="88" t="s">
        <v>343</v>
      </c>
      <c r="J800" s="281">
        <v>14.1</v>
      </c>
      <c r="K800" s="281">
        <f>15+6*C800/3+6*(D800/2)/3</f>
        <v>15</v>
      </c>
      <c r="L800" s="281">
        <f>J800-K800</f>
        <v>-0.90000000000000036</v>
      </c>
      <c r="M800" s="284">
        <f>SUMPRODUCT(TEXT(L800-{0,5,15,25,35},"0;\0")*{0,2,3,3,7})</f>
        <v>0</v>
      </c>
    </row>
    <row r="801" spans="1:13" ht="13.5">
      <c r="A801" s="280" t="s">
        <v>1862</v>
      </c>
      <c r="B801" s="280"/>
      <c r="C801" s="280"/>
      <c r="D801" s="280"/>
      <c r="E801" s="22" t="s">
        <v>83</v>
      </c>
      <c r="F801" s="18" t="s">
        <v>344</v>
      </c>
      <c r="G801" s="18">
        <v>4</v>
      </c>
      <c r="H801" s="42">
        <v>435</v>
      </c>
      <c r="I801" s="43" t="s">
        <v>350</v>
      </c>
      <c r="J801" s="283"/>
      <c r="K801" s="283"/>
      <c r="L801" s="283"/>
      <c r="M801" s="286"/>
    </row>
    <row r="802" spans="1:13" ht="27">
      <c r="A802" s="280" t="s">
        <v>1862</v>
      </c>
      <c r="B802" s="280" t="s">
        <v>351</v>
      </c>
      <c r="C802" s="280">
        <v>0</v>
      </c>
      <c r="D802" s="280">
        <v>6</v>
      </c>
      <c r="E802" s="92" t="s">
        <v>32</v>
      </c>
      <c r="F802" s="88" t="s">
        <v>342</v>
      </c>
      <c r="G802" s="88">
        <v>2</v>
      </c>
      <c r="H802" s="28">
        <v>202</v>
      </c>
      <c r="I802" s="88" t="s">
        <v>343</v>
      </c>
      <c r="J802" s="281">
        <v>12.79</v>
      </c>
      <c r="K802" s="281">
        <f>15+6*C802/3+6*(D802/2)/3</f>
        <v>21</v>
      </c>
      <c r="L802" s="281">
        <f>J802-K802</f>
        <v>-8.2100000000000009</v>
      </c>
      <c r="M802" s="284">
        <f>SUMPRODUCT(TEXT(L802-{0,5,15,25,35},"0;\0")*{0,2,3,3,7})</f>
        <v>0</v>
      </c>
    </row>
    <row r="803" spans="1:13" ht="13.5">
      <c r="A803" s="280" t="s">
        <v>1863</v>
      </c>
      <c r="B803" s="280"/>
      <c r="C803" s="280"/>
      <c r="D803" s="280"/>
      <c r="E803" s="22" t="s">
        <v>83</v>
      </c>
      <c r="F803" s="18" t="s">
        <v>344</v>
      </c>
      <c r="G803" s="18">
        <v>3</v>
      </c>
      <c r="H803" s="42">
        <v>343</v>
      </c>
      <c r="I803" s="43" t="s">
        <v>352</v>
      </c>
      <c r="J803" s="283"/>
      <c r="K803" s="283"/>
      <c r="L803" s="283"/>
      <c r="M803" s="286"/>
    </row>
    <row r="804" spans="1:13" ht="27">
      <c r="A804" s="280" t="s">
        <v>1863</v>
      </c>
      <c r="B804" s="280" t="s">
        <v>353</v>
      </c>
      <c r="C804" s="280">
        <v>4</v>
      </c>
      <c r="D804" s="280">
        <v>0</v>
      </c>
      <c r="E804" s="92" t="s">
        <v>32</v>
      </c>
      <c r="F804" s="28" t="s">
        <v>342</v>
      </c>
      <c r="G804" s="28">
        <v>2</v>
      </c>
      <c r="H804" s="28">
        <v>204</v>
      </c>
      <c r="I804" s="28" t="s">
        <v>354</v>
      </c>
      <c r="J804" s="287">
        <v>27.29</v>
      </c>
      <c r="K804" s="287">
        <f>15+6*C804/3+6*(D804/2)/3</f>
        <v>23</v>
      </c>
      <c r="L804" s="287">
        <f>J804-K804</f>
        <v>4.2899999999999991</v>
      </c>
      <c r="M804" s="290">
        <f>SUMPRODUCT(TEXT(L804-{0,5,15,25,35},"0;\0")*{0,2,3,3,7})</f>
        <v>0</v>
      </c>
    </row>
    <row r="805" spans="1:13" ht="27">
      <c r="A805" s="280" t="s">
        <v>1864</v>
      </c>
      <c r="B805" s="280"/>
      <c r="C805" s="280"/>
      <c r="D805" s="280"/>
      <c r="E805" s="22" t="s">
        <v>32</v>
      </c>
      <c r="F805" s="18" t="s">
        <v>342</v>
      </c>
      <c r="G805" s="18">
        <v>7</v>
      </c>
      <c r="H805" s="18">
        <v>702</v>
      </c>
      <c r="I805" s="42" t="s">
        <v>355</v>
      </c>
      <c r="J805" s="288"/>
      <c r="K805" s="288"/>
      <c r="L805" s="288"/>
      <c r="M805" s="291"/>
    </row>
    <row r="806" spans="1:13" ht="13.5">
      <c r="A806" s="280" t="s">
        <v>1864</v>
      </c>
      <c r="B806" s="280"/>
      <c r="C806" s="280"/>
      <c r="D806" s="280"/>
      <c r="E806" s="22" t="s">
        <v>83</v>
      </c>
      <c r="F806" s="18" t="s">
        <v>344</v>
      </c>
      <c r="G806" s="18">
        <v>3</v>
      </c>
      <c r="H806" s="42">
        <v>339</v>
      </c>
      <c r="I806" s="42" t="s">
        <v>356</v>
      </c>
      <c r="J806" s="289"/>
      <c r="K806" s="289"/>
      <c r="L806" s="289"/>
      <c r="M806" s="292"/>
    </row>
    <row r="807" spans="1:13" ht="13.5">
      <c r="A807" s="163" t="s">
        <v>1864</v>
      </c>
      <c r="B807" s="163" t="s">
        <v>357</v>
      </c>
      <c r="C807" s="280">
        <v>2</v>
      </c>
      <c r="D807" s="280">
        <v>1</v>
      </c>
      <c r="E807" s="22" t="s">
        <v>83</v>
      </c>
      <c r="F807" s="18" t="s">
        <v>344</v>
      </c>
      <c r="G807" s="18">
        <v>4</v>
      </c>
      <c r="H807" s="42">
        <v>435</v>
      </c>
      <c r="I807" s="43" t="s">
        <v>350</v>
      </c>
      <c r="J807" s="281">
        <v>18.600000000000001</v>
      </c>
      <c r="K807" s="281">
        <f>15+6*C807/3+6*(D807/2)/3</f>
        <v>20</v>
      </c>
      <c r="L807" s="281">
        <f>J807-K807</f>
        <v>-1.3999999999999986</v>
      </c>
      <c r="M807" s="284">
        <f>SUMPRODUCT(TEXT(L807-{0,5,15,25,35},"0;\0")*{0,2,3,3,7})</f>
        <v>0</v>
      </c>
    </row>
    <row r="808" spans="1:13" ht="27">
      <c r="A808" s="163" t="s">
        <v>1864</v>
      </c>
      <c r="B808" s="163"/>
      <c r="C808" s="280"/>
      <c r="D808" s="280"/>
      <c r="E808" s="92" t="s">
        <v>32</v>
      </c>
      <c r="F808" s="88" t="s">
        <v>342</v>
      </c>
      <c r="G808" s="88">
        <v>2</v>
      </c>
      <c r="H808" s="28">
        <v>204</v>
      </c>
      <c r="I808" s="88" t="s">
        <v>354</v>
      </c>
      <c r="J808" s="283"/>
      <c r="K808" s="283"/>
      <c r="L808" s="283"/>
      <c r="M808" s="286"/>
    </row>
    <row r="809" spans="1:13" ht="13.5">
      <c r="A809" s="162" t="s">
        <v>1864</v>
      </c>
      <c r="B809" s="162" t="s">
        <v>358</v>
      </c>
      <c r="C809" s="280">
        <v>0</v>
      </c>
      <c r="D809" s="280">
        <v>0</v>
      </c>
      <c r="E809" s="22" t="s">
        <v>83</v>
      </c>
      <c r="F809" s="18" t="s">
        <v>344</v>
      </c>
      <c r="G809" s="18">
        <v>4</v>
      </c>
      <c r="H809" s="42">
        <v>435</v>
      </c>
      <c r="I809" s="43" t="s">
        <v>350</v>
      </c>
      <c r="J809" s="281">
        <v>18.600000000000001</v>
      </c>
      <c r="K809" s="281">
        <f>15+6*C809/3+6*(D809/2)/3</f>
        <v>15</v>
      </c>
      <c r="L809" s="281">
        <f>J809-K809</f>
        <v>3.6000000000000014</v>
      </c>
      <c r="M809" s="284">
        <f>SUMPRODUCT(TEXT(L809-{0,5,15,25,35},"0;\0")*{0,2,3,3,7})</f>
        <v>0</v>
      </c>
    </row>
    <row r="810" spans="1:13" ht="27">
      <c r="A810" s="162" t="s">
        <v>1864</v>
      </c>
      <c r="B810" s="162"/>
      <c r="C810" s="280"/>
      <c r="D810" s="280"/>
      <c r="E810" s="92" t="s">
        <v>32</v>
      </c>
      <c r="F810" s="88" t="s">
        <v>342</v>
      </c>
      <c r="G810" s="88">
        <v>2</v>
      </c>
      <c r="H810" s="28">
        <v>204</v>
      </c>
      <c r="I810" s="88" t="s">
        <v>354</v>
      </c>
      <c r="J810" s="283"/>
      <c r="K810" s="283"/>
      <c r="L810" s="283"/>
      <c r="M810" s="286"/>
    </row>
    <row r="811" spans="1:13" ht="27">
      <c r="A811" s="280" t="s">
        <v>1864</v>
      </c>
      <c r="B811" s="280" t="s">
        <v>359</v>
      </c>
      <c r="C811" s="280">
        <v>4</v>
      </c>
      <c r="D811" s="280">
        <v>0</v>
      </c>
      <c r="E811" s="92" t="s">
        <v>32</v>
      </c>
      <c r="F811" s="28" t="s">
        <v>342</v>
      </c>
      <c r="G811" s="28">
        <v>2</v>
      </c>
      <c r="H811" s="28">
        <v>204</v>
      </c>
      <c r="I811" s="28" t="s">
        <v>354</v>
      </c>
      <c r="J811" s="287">
        <v>27.29</v>
      </c>
      <c r="K811" s="287">
        <f>15+6*C811/3+6*(D811/2)/3</f>
        <v>23</v>
      </c>
      <c r="L811" s="287">
        <f>J811-K811</f>
        <v>4.2899999999999991</v>
      </c>
      <c r="M811" s="290">
        <f>SUMPRODUCT(TEXT(L811-{0,5,15,25,35},"0;\0")*{0,2,3,3,7})</f>
        <v>0</v>
      </c>
    </row>
    <row r="812" spans="1:13" ht="13.5">
      <c r="A812" s="280" t="s">
        <v>1865</v>
      </c>
      <c r="B812" s="280"/>
      <c r="C812" s="280"/>
      <c r="D812" s="280"/>
      <c r="E812" s="22" t="s">
        <v>83</v>
      </c>
      <c r="F812" s="18" t="s">
        <v>344</v>
      </c>
      <c r="G812" s="18">
        <v>3</v>
      </c>
      <c r="H812" s="42">
        <v>339</v>
      </c>
      <c r="I812" s="42" t="s">
        <v>356</v>
      </c>
      <c r="J812" s="288"/>
      <c r="K812" s="288"/>
      <c r="L812" s="288"/>
      <c r="M812" s="291"/>
    </row>
    <row r="813" spans="1:13" ht="27">
      <c r="A813" s="280" t="s">
        <v>1865</v>
      </c>
      <c r="B813" s="280"/>
      <c r="C813" s="280"/>
      <c r="D813" s="280"/>
      <c r="E813" s="22" t="s">
        <v>32</v>
      </c>
      <c r="F813" s="18" t="s">
        <v>342</v>
      </c>
      <c r="G813" s="18">
        <v>7</v>
      </c>
      <c r="H813" s="18">
        <v>702</v>
      </c>
      <c r="I813" s="42" t="s">
        <v>355</v>
      </c>
      <c r="J813" s="289"/>
      <c r="K813" s="289"/>
      <c r="L813" s="289"/>
      <c r="M813" s="292"/>
    </row>
    <row r="814" spans="1:13" ht="27">
      <c r="A814" s="92" t="s">
        <v>1865</v>
      </c>
      <c r="B814" s="92" t="s">
        <v>360</v>
      </c>
      <c r="C814" s="92">
        <v>0</v>
      </c>
      <c r="D814" s="92">
        <v>0</v>
      </c>
      <c r="E814" s="92" t="s">
        <v>32</v>
      </c>
      <c r="F814" s="88" t="s">
        <v>342</v>
      </c>
      <c r="G814" s="88">
        <v>2</v>
      </c>
      <c r="H814" s="28">
        <v>204</v>
      </c>
      <c r="I814" s="88" t="s">
        <v>354</v>
      </c>
      <c r="J814" s="78">
        <v>14</v>
      </c>
      <c r="K814" s="78">
        <f>15+6*C814/3+6*(D814/2)/3</f>
        <v>15</v>
      </c>
      <c r="L814" s="78">
        <f>J814-K814</f>
        <v>-1</v>
      </c>
      <c r="M814" s="44">
        <f>SUMPRODUCT(TEXT(L814-{0,5,15,25,35},"0;\0")*{0,2,3,3,7})</f>
        <v>0</v>
      </c>
    </row>
    <row r="815" spans="1:13" ht="27">
      <c r="A815" s="280" t="s">
        <v>1866</v>
      </c>
      <c r="B815" s="280" t="s">
        <v>361</v>
      </c>
      <c r="C815" s="280">
        <v>1</v>
      </c>
      <c r="D815" s="280">
        <v>2</v>
      </c>
      <c r="E815" s="92" t="s">
        <v>32</v>
      </c>
      <c r="F815" s="88" t="s">
        <v>342</v>
      </c>
      <c r="G815" s="88">
        <v>2</v>
      </c>
      <c r="H815" s="28">
        <v>205</v>
      </c>
      <c r="I815" s="88" t="s">
        <v>362</v>
      </c>
      <c r="J815" s="281">
        <v>20.29</v>
      </c>
      <c r="K815" s="281">
        <f>15+6*C815/3+6*(D815/2)/3</f>
        <v>19</v>
      </c>
      <c r="L815" s="281">
        <f>J815-K815</f>
        <v>1.2899999999999991</v>
      </c>
      <c r="M815" s="284">
        <f>SUMPRODUCT(TEXT(L815-{0,5,15,25,35},"0;\0")*{0,2,3,3,7})</f>
        <v>0</v>
      </c>
    </row>
    <row r="816" spans="1:13" ht="13.5">
      <c r="A816" s="280" t="s">
        <v>1867</v>
      </c>
      <c r="B816" s="280"/>
      <c r="C816" s="280"/>
      <c r="D816" s="280"/>
      <c r="E816" s="22" t="s">
        <v>83</v>
      </c>
      <c r="F816" s="18" t="s">
        <v>344</v>
      </c>
      <c r="G816" s="18">
        <v>4</v>
      </c>
      <c r="H816" s="42">
        <v>442</v>
      </c>
      <c r="I816" s="47" t="s">
        <v>363</v>
      </c>
      <c r="J816" s="282"/>
      <c r="K816" s="282"/>
      <c r="L816" s="282"/>
      <c r="M816" s="285"/>
    </row>
    <row r="817" spans="1:13" ht="13.5">
      <c r="A817" s="280" t="s">
        <v>1867</v>
      </c>
      <c r="B817" s="280"/>
      <c r="C817" s="280"/>
      <c r="D817" s="280"/>
      <c r="E817" s="22" t="s">
        <v>83</v>
      </c>
      <c r="F817" s="18" t="s">
        <v>344</v>
      </c>
      <c r="G817" s="18">
        <v>3</v>
      </c>
      <c r="H817" s="42">
        <v>344</v>
      </c>
      <c r="I817" s="43" t="s">
        <v>364</v>
      </c>
      <c r="J817" s="283"/>
      <c r="K817" s="283"/>
      <c r="L817" s="283"/>
      <c r="M817" s="286"/>
    </row>
    <row r="818" spans="1:13" ht="13.5">
      <c r="A818" s="163" t="s">
        <v>1867</v>
      </c>
      <c r="B818" s="163" t="s">
        <v>365</v>
      </c>
      <c r="C818" s="280">
        <v>0</v>
      </c>
      <c r="D818" s="280">
        <v>0</v>
      </c>
      <c r="E818" s="22" t="s">
        <v>83</v>
      </c>
      <c r="F818" s="18" t="s">
        <v>344</v>
      </c>
      <c r="G818" s="18">
        <v>3</v>
      </c>
      <c r="H818" s="42">
        <v>347</v>
      </c>
      <c r="I818" s="42" t="s">
        <v>366</v>
      </c>
      <c r="J818" s="281">
        <v>10.83</v>
      </c>
      <c r="K818" s="281">
        <f>15+6*C818/3+6*(D818/2)/3</f>
        <v>15</v>
      </c>
      <c r="L818" s="281">
        <f>J818-K818</f>
        <v>-4.17</v>
      </c>
      <c r="M818" s="284">
        <f>SUMPRODUCT(TEXT(L818-{0,5,15,25,35},"0;\0")*{0,2,3,3,7})</f>
        <v>0</v>
      </c>
    </row>
    <row r="819" spans="1:13" ht="27">
      <c r="A819" s="163" t="s">
        <v>1867</v>
      </c>
      <c r="B819" s="163"/>
      <c r="C819" s="280"/>
      <c r="D819" s="280"/>
      <c r="E819" s="92" t="s">
        <v>32</v>
      </c>
      <c r="F819" s="88" t="s">
        <v>342</v>
      </c>
      <c r="G819" s="88">
        <v>2</v>
      </c>
      <c r="H819" s="28">
        <v>205</v>
      </c>
      <c r="I819" s="88" t="s">
        <v>362</v>
      </c>
      <c r="J819" s="283"/>
      <c r="K819" s="283"/>
      <c r="L819" s="283"/>
      <c r="M819" s="286"/>
    </row>
    <row r="820" spans="1:13" ht="27">
      <c r="A820" s="280" t="s">
        <v>1867</v>
      </c>
      <c r="B820" s="280" t="s">
        <v>367</v>
      </c>
      <c r="C820" s="280">
        <v>0</v>
      </c>
      <c r="D820" s="280">
        <v>0</v>
      </c>
      <c r="E820" s="92" t="s">
        <v>32</v>
      </c>
      <c r="F820" s="88" t="s">
        <v>342</v>
      </c>
      <c r="G820" s="88">
        <v>2</v>
      </c>
      <c r="H820" s="28">
        <v>209</v>
      </c>
      <c r="I820" s="88" t="s">
        <v>368</v>
      </c>
      <c r="J820" s="281">
        <v>10.83</v>
      </c>
      <c r="K820" s="281">
        <f>15+6*C820/3+6*(D820/2)/3</f>
        <v>15</v>
      </c>
      <c r="L820" s="281">
        <f>J820-K820</f>
        <v>-4.17</v>
      </c>
      <c r="M820" s="284">
        <f>SUMPRODUCT(TEXT(L820-{0,5,15,25,35},"0;\0")*{0,2,3,3,7})</f>
        <v>0</v>
      </c>
    </row>
    <row r="821" spans="1:13" ht="13.5">
      <c r="A821" s="280" t="s">
        <v>1868</v>
      </c>
      <c r="B821" s="280"/>
      <c r="C821" s="280"/>
      <c r="D821" s="280"/>
      <c r="E821" s="22" t="s">
        <v>83</v>
      </c>
      <c r="F821" s="18" t="s">
        <v>344</v>
      </c>
      <c r="G821" s="18">
        <v>3</v>
      </c>
      <c r="H821" s="42">
        <v>347</v>
      </c>
      <c r="I821" s="42" t="s">
        <v>366</v>
      </c>
      <c r="J821" s="283"/>
      <c r="K821" s="283"/>
      <c r="L821" s="283"/>
      <c r="M821" s="286"/>
    </row>
    <row r="822" spans="1:13" ht="27">
      <c r="A822" s="165" t="s">
        <v>1868</v>
      </c>
      <c r="B822" s="165" t="s">
        <v>369</v>
      </c>
      <c r="C822" s="165">
        <v>0</v>
      </c>
      <c r="D822" s="165">
        <v>0</v>
      </c>
      <c r="E822" s="28" t="s">
        <v>32</v>
      </c>
      <c r="F822" s="57" t="s">
        <v>342</v>
      </c>
      <c r="G822" s="88">
        <v>2</v>
      </c>
      <c r="H822" s="88">
        <v>209</v>
      </c>
      <c r="I822" s="88" t="s">
        <v>368</v>
      </c>
      <c r="J822" s="281">
        <v>10.83</v>
      </c>
      <c r="K822" s="281">
        <f>15+6*C822/3+6*(D822/2)/3</f>
        <v>15</v>
      </c>
      <c r="L822" s="281">
        <f>J822-K822</f>
        <v>-4.17</v>
      </c>
      <c r="M822" s="284">
        <f>SUMPRODUCT(TEXT(L822-{0,5,15,25,35},"0;\0")*{0,2,3,3,7})</f>
        <v>0</v>
      </c>
    </row>
    <row r="823" spans="1:13" ht="13.5">
      <c r="A823" s="165" t="s">
        <v>1869</v>
      </c>
      <c r="B823" s="165"/>
      <c r="C823" s="165"/>
      <c r="D823" s="165"/>
      <c r="E823" s="22" t="s">
        <v>83</v>
      </c>
      <c r="F823" s="18" t="s">
        <v>344</v>
      </c>
      <c r="G823" s="18">
        <v>3</v>
      </c>
      <c r="H823" s="42">
        <v>347</v>
      </c>
      <c r="I823" s="42" t="s">
        <v>366</v>
      </c>
      <c r="J823" s="283"/>
      <c r="K823" s="283"/>
      <c r="L823" s="283"/>
      <c r="M823" s="286"/>
    </row>
    <row r="824" spans="1:13" ht="27">
      <c r="A824" s="88" t="s">
        <v>1869</v>
      </c>
      <c r="B824" s="88" t="s">
        <v>370</v>
      </c>
      <c r="C824" s="88">
        <v>14</v>
      </c>
      <c r="D824" s="88">
        <v>4</v>
      </c>
      <c r="E824" s="88" t="s">
        <v>32</v>
      </c>
      <c r="F824" s="88" t="s">
        <v>342</v>
      </c>
      <c r="G824" s="88">
        <v>3</v>
      </c>
      <c r="H824" s="88">
        <v>303</v>
      </c>
      <c r="I824" s="88" t="s">
        <v>371</v>
      </c>
      <c r="J824" s="71">
        <v>50</v>
      </c>
      <c r="K824" s="71">
        <v>47</v>
      </c>
      <c r="L824" s="71">
        <v>3</v>
      </c>
      <c r="M824" s="46">
        <v>0</v>
      </c>
    </row>
    <row r="825" spans="1:13" ht="13.5">
      <c r="A825" s="162" t="s">
        <v>1870</v>
      </c>
      <c r="B825" s="162" t="s">
        <v>372</v>
      </c>
      <c r="C825" s="162">
        <v>5</v>
      </c>
      <c r="D825" s="162">
        <v>4</v>
      </c>
      <c r="E825" s="22" t="s">
        <v>83</v>
      </c>
      <c r="F825" s="18" t="s">
        <v>344</v>
      </c>
      <c r="G825" s="18">
        <v>3</v>
      </c>
      <c r="H825" s="42">
        <v>341</v>
      </c>
      <c r="I825" s="43" t="s">
        <v>373</v>
      </c>
      <c r="J825" s="281">
        <v>25.56</v>
      </c>
      <c r="K825" s="281">
        <f>15+6*C825/3+6*(D825/2)/3</f>
        <v>29</v>
      </c>
      <c r="L825" s="281">
        <f>J825-K825</f>
        <v>-3.4400000000000013</v>
      </c>
      <c r="M825" s="284">
        <f>SUMPRODUCT(TEXT(L825-{0,5,15,25,35},"0;\0")*{0,2,3,3,7})</f>
        <v>0</v>
      </c>
    </row>
    <row r="826" spans="1:13" ht="13.5">
      <c r="A826" s="162" t="s">
        <v>1867</v>
      </c>
      <c r="B826" s="162"/>
      <c r="C826" s="162"/>
      <c r="D826" s="162"/>
      <c r="E826" s="22" t="s">
        <v>83</v>
      </c>
      <c r="F826" s="18" t="s">
        <v>344</v>
      </c>
      <c r="G826" s="18">
        <v>4</v>
      </c>
      <c r="H826" s="42">
        <v>442</v>
      </c>
      <c r="I826" s="47" t="s">
        <v>363</v>
      </c>
      <c r="J826" s="282"/>
      <c r="K826" s="282"/>
      <c r="L826" s="282"/>
      <c r="M826" s="285"/>
    </row>
    <row r="827" spans="1:13" ht="27">
      <c r="A827" s="162" t="s">
        <v>1867</v>
      </c>
      <c r="B827" s="162"/>
      <c r="C827" s="162"/>
      <c r="D827" s="162"/>
      <c r="E827" s="88" t="s">
        <v>32</v>
      </c>
      <c r="F827" s="88" t="s">
        <v>342</v>
      </c>
      <c r="G827" s="88">
        <v>3</v>
      </c>
      <c r="H827" s="88">
        <v>302</v>
      </c>
      <c r="I827" s="88" t="s">
        <v>374</v>
      </c>
      <c r="J827" s="283"/>
      <c r="K827" s="283"/>
      <c r="L827" s="283"/>
      <c r="M827" s="286"/>
    </row>
    <row r="828" spans="1:13" ht="13.5">
      <c r="A828" s="163" t="s">
        <v>1867</v>
      </c>
      <c r="B828" s="163" t="s">
        <v>375</v>
      </c>
      <c r="C828" s="162">
        <v>2</v>
      </c>
      <c r="D828" s="162">
        <v>0</v>
      </c>
      <c r="E828" s="22" t="s">
        <v>83</v>
      </c>
      <c r="F828" s="18" t="s">
        <v>344</v>
      </c>
      <c r="G828" s="18">
        <v>3</v>
      </c>
      <c r="H828" s="42">
        <v>347</v>
      </c>
      <c r="I828" s="42" t="s">
        <v>366</v>
      </c>
      <c r="J828" s="281">
        <v>16.5</v>
      </c>
      <c r="K828" s="281">
        <f>15+6*C828/3+6*(D828/2)/3</f>
        <v>19</v>
      </c>
      <c r="L828" s="281">
        <f>J828-K828</f>
        <v>-2.5</v>
      </c>
      <c r="M828" s="284">
        <f>SUMPRODUCT(TEXT(L828-{0,5,15,25,35},"0;\0")*{0,2,3,3,7})</f>
        <v>0</v>
      </c>
    </row>
    <row r="829" spans="1:13" ht="27">
      <c r="A829" s="163" t="s">
        <v>1871</v>
      </c>
      <c r="B829" s="163"/>
      <c r="C829" s="162"/>
      <c r="D829" s="162"/>
      <c r="E829" s="88" t="s">
        <v>32</v>
      </c>
      <c r="F829" s="88" t="s">
        <v>342</v>
      </c>
      <c r="G829" s="88">
        <v>3</v>
      </c>
      <c r="H829" s="88">
        <v>302</v>
      </c>
      <c r="I829" s="88" t="s">
        <v>374</v>
      </c>
      <c r="J829" s="283"/>
      <c r="K829" s="283"/>
      <c r="L829" s="283"/>
      <c r="M829" s="286"/>
    </row>
    <row r="830" spans="1:13" ht="13.5">
      <c r="A830" s="163" t="s">
        <v>1871</v>
      </c>
      <c r="B830" s="163" t="s">
        <v>376</v>
      </c>
      <c r="C830" s="162">
        <v>8</v>
      </c>
      <c r="D830" s="162">
        <v>2</v>
      </c>
      <c r="E830" s="22" t="s">
        <v>83</v>
      </c>
      <c r="F830" s="18" t="s">
        <v>344</v>
      </c>
      <c r="G830" s="18">
        <v>3</v>
      </c>
      <c r="H830" s="42">
        <v>344</v>
      </c>
      <c r="I830" s="43" t="s">
        <v>364</v>
      </c>
      <c r="J830" s="281">
        <v>34.56</v>
      </c>
      <c r="K830" s="281">
        <f>15+6*C830/3+6*(D830/2)/3</f>
        <v>33</v>
      </c>
      <c r="L830" s="281">
        <f>J830-K830</f>
        <v>1.5600000000000023</v>
      </c>
      <c r="M830" s="284">
        <f>SUMPRODUCT(TEXT(L830-{0,5,15,25,35},"0;\0")*{0,2,3,3,7})</f>
        <v>0</v>
      </c>
    </row>
    <row r="831" spans="1:13" ht="27">
      <c r="A831" s="163" t="s">
        <v>1872</v>
      </c>
      <c r="B831" s="163"/>
      <c r="C831" s="162"/>
      <c r="D831" s="162"/>
      <c r="E831" s="22" t="s">
        <v>32</v>
      </c>
      <c r="F831" s="18" t="s">
        <v>342</v>
      </c>
      <c r="G831" s="18">
        <v>8</v>
      </c>
      <c r="H831" s="18">
        <v>801</v>
      </c>
      <c r="I831" s="42" t="s">
        <v>348</v>
      </c>
      <c r="J831" s="282"/>
      <c r="K831" s="282"/>
      <c r="L831" s="282"/>
      <c r="M831" s="285"/>
    </row>
    <row r="832" spans="1:13" ht="27">
      <c r="A832" s="163" t="s">
        <v>1872</v>
      </c>
      <c r="B832" s="163"/>
      <c r="C832" s="162"/>
      <c r="D832" s="162"/>
      <c r="E832" s="22" t="s">
        <v>32</v>
      </c>
      <c r="F832" s="18" t="s">
        <v>342</v>
      </c>
      <c r="G832" s="18">
        <v>7</v>
      </c>
      <c r="H832" s="18">
        <v>715</v>
      </c>
      <c r="I832" s="42" t="s">
        <v>377</v>
      </c>
      <c r="J832" s="282"/>
      <c r="K832" s="282"/>
      <c r="L832" s="282"/>
      <c r="M832" s="285"/>
    </row>
    <row r="833" spans="1:13" ht="27">
      <c r="A833" s="163" t="s">
        <v>1872</v>
      </c>
      <c r="B833" s="163"/>
      <c r="C833" s="162"/>
      <c r="D833" s="162"/>
      <c r="E833" s="88" t="s">
        <v>32</v>
      </c>
      <c r="F833" s="88" t="s">
        <v>342</v>
      </c>
      <c r="G833" s="88">
        <v>3</v>
      </c>
      <c r="H833" s="88">
        <v>302</v>
      </c>
      <c r="I833" s="88" t="s">
        <v>374</v>
      </c>
      <c r="J833" s="283"/>
      <c r="K833" s="283"/>
      <c r="L833" s="283"/>
      <c r="M833" s="286"/>
    </row>
    <row r="834" spans="1:13" ht="13.5">
      <c r="A834" s="163" t="s">
        <v>1872</v>
      </c>
      <c r="B834" s="163" t="s">
        <v>378</v>
      </c>
      <c r="C834" s="162">
        <v>9</v>
      </c>
      <c r="D834" s="162">
        <v>4</v>
      </c>
      <c r="E834" s="22" t="s">
        <v>83</v>
      </c>
      <c r="F834" s="18" t="s">
        <v>344</v>
      </c>
      <c r="G834" s="18">
        <v>3</v>
      </c>
      <c r="H834" s="42">
        <v>335</v>
      </c>
      <c r="I834" s="42" t="s">
        <v>346</v>
      </c>
      <c r="J834" s="281">
        <v>36.85</v>
      </c>
      <c r="K834" s="281">
        <f>15+6*C834/3+6*(D834/2)/3</f>
        <v>37</v>
      </c>
      <c r="L834" s="281">
        <f>J834-K834</f>
        <v>-0.14999999999999858</v>
      </c>
      <c r="M834" s="284">
        <f>SUMPRODUCT(TEXT(L834-{0,5,15,25,35},"0;\0")*{0,2,3,3,7})</f>
        <v>0</v>
      </c>
    </row>
    <row r="835" spans="1:13" ht="27">
      <c r="A835" s="163" t="s">
        <v>1872</v>
      </c>
      <c r="B835" s="163"/>
      <c r="C835" s="162"/>
      <c r="D835" s="162"/>
      <c r="E835" s="22" t="s">
        <v>32</v>
      </c>
      <c r="F835" s="18" t="s">
        <v>342</v>
      </c>
      <c r="G835" s="18">
        <v>8</v>
      </c>
      <c r="H835" s="18">
        <v>806</v>
      </c>
      <c r="I835" s="42" t="s">
        <v>379</v>
      </c>
      <c r="J835" s="282"/>
      <c r="K835" s="282"/>
      <c r="L835" s="282"/>
      <c r="M835" s="285"/>
    </row>
    <row r="836" spans="1:13" ht="27">
      <c r="A836" s="163" t="s">
        <v>1872</v>
      </c>
      <c r="B836" s="163"/>
      <c r="C836" s="162"/>
      <c r="D836" s="162"/>
      <c r="E836" s="22" t="s">
        <v>32</v>
      </c>
      <c r="F836" s="18" t="s">
        <v>342</v>
      </c>
      <c r="G836" s="18">
        <v>7</v>
      </c>
      <c r="H836" s="18">
        <v>715</v>
      </c>
      <c r="I836" s="42" t="s">
        <v>377</v>
      </c>
      <c r="J836" s="282"/>
      <c r="K836" s="282"/>
      <c r="L836" s="282"/>
      <c r="M836" s="285"/>
    </row>
    <row r="837" spans="1:13" ht="27">
      <c r="A837" s="163" t="s">
        <v>1872</v>
      </c>
      <c r="B837" s="163"/>
      <c r="C837" s="162"/>
      <c r="D837" s="162"/>
      <c r="E837" s="88" t="s">
        <v>32</v>
      </c>
      <c r="F837" s="88" t="s">
        <v>342</v>
      </c>
      <c r="G837" s="88">
        <v>3</v>
      </c>
      <c r="H837" s="88">
        <v>315</v>
      </c>
      <c r="I837" s="88" t="s">
        <v>380</v>
      </c>
      <c r="J837" s="283"/>
      <c r="K837" s="283"/>
      <c r="L837" s="283"/>
      <c r="M837" s="286"/>
    </row>
    <row r="838" spans="1:13" ht="27">
      <c r="A838" s="162" t="s">
        <v>1872</v>
      </c>
      <c r="B838" s="162" t="s">
        <v>381</v>
      </c>
      <c r="C838" s="162">
        <v>6</v>
      </c>
      <c r="D838" s="162">
        <v>4</v>
      </c>
      <c r="E838" s="88" t="s">
        <v>32</v>
      </c>
      <c r="F838" s="88" t="s">
        <v>342</v>
      </c>
      <c r="G838" s="88">
        <v>3</v>
      </c>
      <c r="H838" s="88">
        <v>315</v>
      </c>
      <c r="I838" s="88" t="s">
        <v>380</v>
      </c>
      <c r="J838" s="281">
        <v>31.85</v>
      </c>
      <c r="K838" s="281">
        <f>15+6*C838/3+6*(D838/2)/3</f>
        <v>31</v>
      </c>
      <c r="L838" s="281">
        <f>J838-K838</f>
        <v>0.85000000000000142</v>
      </c>
      <c r="M838" s="284">
        <f>SUMPRODUCT(TEXT(L838-{0,5,15,25,35},"0;\0")*{0,2,3,3,7})</f>
        <v>0</v>
      </c>
    </row>
    <row r="839" spans="1:13" ht="27">
      <c r="A839" s="162" t="s">
        <v>1873</v>
      </c>
      <c r="B839" s="162"/>
      <c r="C839" s="162"/>
      <c r="D839" s="162"/>
      <c r="E839" s="22" t="s">
        <v>32</v>
      </c>
      <c r="F839" s="18" t="s">
        <v>342</v>
      </c>
      <c r="G839" s="18">
        <v>8</v>
      </c>
      <c r="H839" s="18">
        <v>804</v>
      </c>
      <c r="I839" s="42" t="s">
        <v>382</v>
      </c>
      <c r="J839" s="282"/>
      <c r="K839" s="282"/>
      <c r="L839" s="282"/>
      <c r="M839" s="285"/>
    </row>
    <row r="840" spans="1:13" ht="27">
      <c r="A840" s="162" t="s">
        <v>1873</v>
      </c>
      <c r="B840" s="162"/>
      <c r="C840" s="162"/>
      <c r="D840" s="162"/>
      <c r="E840" s="22" t="s">
        <v>32</v>
      </c>
      <c r="F840" s="18" t="s">
        <v>342</v>
      </c>
      <c r="G840" s="18">
        <v>7</v>
      </c>
      <c r="H840" s="18">
        <v>715</v>
      </c>
      <c r="I840" s="42" t="s">
        <v>377</v>
      </c>
      <c r="J840" s="282"/>
      <c r="K840" s="282"/>
      <c r="L840" s="282"/>
      <c r="M840" s="285"/>
    </row>
    <row r="841" spans="1:13" ht="13.5">
      <c r="A841" s="162" t="s">
        <v>1873</v>
      </c>
      <c r="B841" s="162"/>
      <c r="C841" s="162"/>
      <c r="D841" s="162"/>
      <c r="E841" s="22" t="s">
        <v>83</v>
      </c>
      <c r="F841" s="18" t="s">
        <v>344</v>
      </c>
      <c r="G841" s="18">
        <v>3</v>
      </c>
      <c r="H841" s="42">
        <v>335</v>
      </c>
      <c r="I841" s="42" t="s">
        <v>346</v>
      </c>
      <c r="J841" s="283"/>
      <c r="K841" s="283"/>
      <c r="L841" s="283"/>
      <c r="M841" s="286"/>
    </row>
    <row r="842" spans="1:13" ht="27">
      <c r="A842" s="162" t="s">
        <v>1873</v>
      </c>
      <c r="B842" s="162" t="s">
        <v>383</v>
      </c>
      <c r="C842" s="162">
        <v>18</v>
      </c>
      <c r="D842" s="162">
        <v>4</v>
      </c>
      <c r="E842" s="88" t="s">
        <v>32</v>
      </c>
      <c r="F842" s="88" t="s">
        <v>342</v>
      </c>
      <c r="G842" s="88">
        <v>3</v>
      </c>
      <c r="H842" s="88">
        <v>317</v>
      </c>
      <c r="I842" s="88" t="s">
        <v>384</v>
      </c>
      <c r="J842" s="281">
        <v>49.35</v>
      </c>
      <c r="K842" s="281">
        <f>15+6*C842/3+6*(D842/2)/3</f>
        <v>55</v>
      </c>
      <c r="L842" s="281">
        <f>J842-K842</f>
        <v>-5.6499999999999986</v>
      </c>
      <c r="M842" s="284">
        <f>SUMPRODUCT(TEXT(L842-{0,5,15,25,35},"0;\0")*{0,2,3,3,7})</f>
        <v>0</v>
      </c>
    </row>
    <row r="843" spans="1:13" ht="27">
      <c r="A843" s="162" t="s">
        <v>1874</v>
      </c>
      <c r="B843" s="162"/>
      <c r="C843" s="162"/>
      <c r="D843" s="162"/>
      <c r="E843" s="22" t="s">
        <v>32</v>
      </c>
      <c r="F843" s="18" t="s">
        <v>342</v>
      </c>
      <c r="G843" s="18">
        <v>7</v>
      </c>
      <c r="H843" s="18">
        <v>715</v>
      </c>
      <c r="I843" s="42" t="s">
        <v>377</v>
      </c>
      <c r="J843" s="282"/>
      <c r="K843" s="282"/>
      <c r="L843" s="282"/>
      <c r="M843" s="285"/>
    </row>
    <row r="844" spans="1:13" ht="13.5">
      <c r="A844" s="162" t="s">
        <v>1874</v>
      </c>
      <c r="B844" s="162"/>
      <c r="C844" s="162"/>
      <c r="D844" s="162"/>
      <c r="E844" s="22" t="s">
        <v>83</v>
      </c>
      <c r="F844" s="18" t="s">
        <v>344</v>
      </c>
      <c r="G844" s="18">
        <v>3</v>
      </c>
      <c r="H844" s="42">
        <v>335</v>
      </c>
      <c r="I844" s="42" t="s">
        <v>346</v>
      </c>
      <c r="J844" s="283"/>
      <c r="K844" s="283"/>
      <c r="L844" s="283"/>
      <c r="M844" s="286"/>
    </row>
    <row r="845" spans="1:13" ht="27">
      <c r="A845" s="162" t="s">
        <v>1874</v>
      </c>
      <c r="B845" s="162" t="s">
        <v>385</v>
      </c>
      <c r="C845" s="162">
        <v>0</v>
      </c>
      <c r="D845" s="162">
        <v>0</v>
      </c>
      <c r="E845" s="88" t="s">
        <v>32</v>
      </c>
      <c r="F845" s="88" t="s">
        <v>342</v>
      </c>
      <c r="G845" s="88">
        <v>3</v>
      </c>
      <c r="H845" s="88">
        <v>317</v>
      </c>
      <c r="I845" s="88" t="s">
        <v>384</v>
      </c>
      <c r="J845" s="281">
        <v>10.35</v>
      </c>
      <c r="K845" s="281">
        <f>15+6*C845/3+6*(D845/2)/3</f>
        <v>15</v>
      </c>
      <c r="L845" s="281">
        <f>J845-K845</f>
        <v>-4.6500000000000004</v>
      </c>
      <c r="M845" s="284">
        <f>SUMPRODUCT(TEXT(L845-{0,5,15,25,35},"0;\0")*{0,2,3,3,7})</f>
        <v>0</v>
      </c>
    </row>
    <row r="846" spans="1:13" ht="13.5">
      <c r="A846" s="162" t="s">
        <v>1874</v>
      </c>
      <c r="B846" s="162"/>
      <c r="C846" s="162"/>
      <c r="D846" s="162"/>
      <c r="E846" s="22" t="s">
        <v>83</v>
      </c>
      <c r="F846" s="18" t="s">
        <v>344</v>
      </c>
      <c r="G846" s="18">
        <v>3</v>
      </c>
      <c r="H846" s="42">
        <v>335</v>
      </c>
      <c r="I846" s="42" t="s">
        <v>346</v>
      </c>
      <c r="J846" s="283"/>
      <c r="K846" s="283"/>
      <c r="L846" s="283"/>
      <c r="M846" s="286"/>
    </row>
    <row r="847" spans="1:13" ht="13.5">
      <c r="A847" s="163" t="s">
        <v>1874</v>
      </c>
      <c r="B847" s="163" t="s">
        <v>386</v>
      </c>
      <c r="C847" s="162">
        <v>11</v>
      </c>
      <c r="D847" s="162">
        <v>4</v>
      </c>
      <c r="E847" s="22" t="s">
        <v>83</v>
      </c>
      <c r="F847" s="18" t="s">
        <v>344</v>
      </c>
      <c r="G847" s="18">
        <v>3</v>
      </c>
      <c r="H847" s="42">
        <v>335</v>
      </c>
      <c r="I847" s="42" t="s">
        <v>346</v>
      </c>
      <c r="J847" s="281">
        <v>41.35</v>
      </c>
      <c r="K847" s="281">
        <f>15+6*C847/3+6*(D847/2)/3</f>
        <v>41</v>
      </c>
      <c r="L847" s="281">
        <f>J847-K847</f>
        <v>0.35000000000000142</v>
      </c>
      <c r="M847" s="284">
        <f>SUMPRODUCT(TEXT(L847-{0,5,15,25,35},"0;\0")*{0,2,3,3,7})</f>
        <v>0</v>
      </c>
    </row>
    <row r="848" spans="1:13" ht="27">
      <c r="A848" s="163" t="s">
        <v>1875</v>
      </c>
      <c r="B848" s="163"/>
      <c r="C848" s="162"/>
      <c r="D848" s="162"/>
      <c r="E848" s="22" t="s">
        <v>32</v>
      </c>
      <c r="F848" s="18" t="s">
        <v>342</v>
      </c>
      <c r="G848" s="18">
        <v>8</v>
      </c>
      <c r="H848" s="18">
        <v>804</v>
      </c>
      <c r="I848" s="42" t="s">
        <v>382</v>
      </c>
      <c r="J848" s="282"/>
      <c r="K848" s="282"/>
      <c r="L848" s="282"/>
      <c r="M848" s="285"/>
    </row>
    <row r="849" spans="1:13" ht="27">
      <c r="A849" s="163" t="s">
        <v>1875</v>
      </c>
      <c r="B849" s="163"/>
      <c r="C849" s="162"/>
      <c r="D849" s="162"/>
      <c r="E849" s="22" t="s">
        <v>32</v>
      </c>
      <c r="F849" s="18" t="s">
        <v>342</v>
      </c>
      <c r="G849" s="18">
        <v>7</v>
      </c>
      <c r="H849" s="18">
        <v>715</v>
      </c>
      <c r="I849" s="42" t="s">
        <v>377</v>
      </c>
      <c r="J849" s="282"/>
      <c r="K849" s="282"/>
      <c r="L849" s="282"/>
      <c r="M849" s="285"/>
    </row>
    <row r="850" spans="1:13" ht="27">
      <c r="A850" s="163" t="s">
        <v>1875</v>
      </c>
      <c r="B850" s="163"/>
      <c r="C850" s="162"/>
      <c r="D850" s="162"/>
      <c r="E850" s="88" t="s">
        <v>32</v>
      </c>
      <c r="F850" s="88" t="s">
        <v>342</v>
      </c>
      <c r="G850" s="88">
        <v>4</v>
      </c>
      <c r="H850" s="88">
        <v>404</v>
      </c>
      <c r="I850" s="88" t="s">
        <v>387</v>
      </c>
      <c r="J850" s="283"/>
      <c r="K850" s="283"/>
      <c r="L850" s="283"/>
      <c r="M850" s="286"/>
    </row>
    <row r="851" spans="1:13" ht="13.5">
      <c r="A851" s="163" t="s">
        <v>1875</v>
      </c>
      <c r="B851" s="163" t="s">
        <v>388</v>
      </c>
      <c r="C851" s="162">
        <v>18</v>
      </c>
      <c r="D851" s="162">
        <v>3</v>
      </c>
      <c r="E851" s="22" t="s">
        <v>83</v>
      </c>
      <c r="F851" s="18" t="s">
        <v>344</v>
      </c>
      <c r="G851" s="18">
        <v>3</v>
      </c>
      <c r="H851" s="42">
        <v>341</v>
      </c>
      <c r="I851" s="43" t="s">
        <v>373</v>
      </c>
      <c r="J851" s="281">
        <v>53.89</v>
      </c>
      <c r="K851" s="281">
        <f>15+6*C851/3+6*(D851/2)/3</f>
        <v>54</v>
      </c>
      <c r="L851" s="281">
        <f>J851-K851</f>
        <v>-0.10999999999999943</v>
      </c>
      <c r="M851" s="284">
        <f>SUMPRODUCT(TEXT(L851-{0,5,15,25,35},"0;\0")*{0,2,3,3,7})</f>
        <v>0</v>
      </c>
    </row>
    <row r="852" spans="1:13" ht="27">
      <c r="A852" s="163" t="s">
        <v>1876</v>
      </c>
      <c r="B852" s="163"/>
      <c r="C852" s="162"/>
      <c r="D852" s="162"/>
      <c r="E852" s="22" t="s">
        <v>32</v>
      </c>
      <c r="F852" s="18" t="s">
        <v>342</v>
      </c>
      <c r="G852" s="18">
        <v>8</v>
      </c>
      <c r="H852" s="18">
        <v>802</v>
      </c>
      <c r="I852" s="42" t="s">
        <v>389</v>
      </c>
      <c r="J852" s="282"/>
      <c r="K852" s="282"/>
      <c r="L852" s="282"/>
      <c r="M852" s="285"/>
    </row>
    <row r="853" spans="1:13" ht="27">
      <c r="A853" s="163" t="s">
        <v>1876</v>
      </c>
      <c r="B853" s="163"/>
      <c r="C853" s="162"/>
      <c r="D853" s="162"/>
      <c r="E853" s="22" t="s">
        <v>32</v>
      </c>
      <c r="F853" s="18" t="s">
        <v>342</v>
      </c>
      <c r="G853" s="18">
        <v>7</v>
      </c>
      <c r="H853" s="18">
        <v>713</v>
      </c>
      <c r="I853" s="42" t="s">
        <v>390</v>
      </c>
      <c r="J853" s="282"/>
      <c r="K853" s="282"/>
      <c r="L853" s="282"/>
      <c r="M853" s="285"/>
    </row>
    <row r="854" spans="1:13" ht="27">
      <c r="A854" s="163" t="s">
        <v>1876</v>
      </c>
      <c r="B854" s="163"/>
      <c r="C854" s="162"/>
      <c r="D854" s="162"/>
      <c r="E854" s="88" t="s">
        <v>32</v>
      </c>
      <c r="F854" s="88" t="s">
        <v>342</v>
      </c>
      <c r="G854" s="88">
        <v>4</v>
      </c>
      <c r="H854" s="88">
        <v>404</v>
      </c>
      <c r="I854" s="88" t="s">
        <v>387</v>
      </c>
      <c r="J854" s="283"/>
      <c r="K854" s="283"/>
      <c r="L854" s="283"/>
      <c r="M854" s="286"/>
    </row>
    <row r="855" spans="1:13" ht="13.5">
      <c r="A855" s="163" t="s">
        <v>1876</v>
      </c>
      <c r="B855" s="163" t="s">
        <v>391</v>
      </c>
      <c r="C855" s="162">
        <v>6</v>
      </c>
      <c r="D855" s="162">
        <v>5</v>
      </c>
      <c r="E855" s="22" t="s">
        <v>83</v>
      </c>
      <c r="F855" s="18" t="s">
        <v>344</v>
      </c>
      <c r="G855" s="18">
        <v>3</v>
      </c>
      <c r="H855" s="42">
        <v>335</v>
      </c>
      <c r="I855" s="42" t="s">
        <v>346</v>
      </c>
      <c r="J855" s="281">
        <v>34.28</v>
      </c>
      <c r="K855" s="281">
        <f>15+6*C855/3+6*(D855/2)/3</f>
        <v>32</v>
      </c>
      <c r="L855" s="281">
        <f>J855-K855</f>
        <v>2.2800000000000011</v>
      </c>
      <c r="M855" s="284">
        <f>SUMPRODUCT(TEXT(L855-{0,5,15,25,35},"0;\0")*{0,2,3,3,7})</f>
        <v>0</v>
      </c>
    </row>
    <row r="856" spans="1:13" ht="27">
      <c r="A856" s="163" t="s">
        <v>1877</v>
      </c>
      <c r="B856" s="163"/>
      <c r="C856" s="162"/>
      <c r="D856" s="162"/>
      <c r="E856" s="22" t="s">
        <v>32</v>
      </c>
      <c r="F856" s="18" t="s">
        <v>342</v>
      </c>
      <c r="G856" s="18">
        <v>8</v>
      </c>
      <c r="H856" s="18">
        <v>801</v>
      </c>
      <c r="I856" s="42" t="s">
        <v>348</v>
      </c>
      <c r="J856" s="282"/>
      <c r="K856" s="282"/>
      <c r="L856" s="282"/>
      <c r="M856" s="285"/>
    </row>
    <row r="857" spans="1:13" ht="27">
      <c r="A857" s="163" t="s">
        <v>1877</v>
      </c>
      <c r="B857" s="163"/>
      <c r="C857" s="162"/>
      <c r="D857" s="162"/>
      <c r="E857" s="22" t="s">
        <v>32</v>
      </c>
      <c r="F857" s="18" t="s">
        <v>342</v>
      </c>
      <c r="G857" s="18">
        <v>7</v>
      </c>
      <c r="H857" s="18">
        <v>713</v>
      </c>
      <c r="I857" s="42" t="s">
        <v>390</v>
      </c>
      <c r="J857" s="282"/>
      <c r="K857" s="282"/>
      <c r="L857" s="282"/>
      <c r="M857" s="285"/>
    </row>
    <row r="858" spans="1:13" ht="27">
      <c r="A858" s="163" t="s">
        <v>1877</v>
      </c>
      <c r="B858" s="163"/>
      <c r="C858" s="162"/>
      <c r="D858" s="162"/>
      <c r="E858" s="87" t="s">
        <v>32</v>
      </c>
      <c r="F858" s="87" t="s">
        <v>342</v>
      </c>
      <c r="G858" s="88">
        <v>4</v>
      </c>
      <c r="H858" s="88">
        <v>406</v>
      </c>
      <c r="I858" s="87" t="s">
        <v>392</v>
      </c>
      <c r="J858" s="283"/>
      <c r="K858" s="283"/>
      <c r="L858" s="283"/>
      <c r="M858" s="286"/>
    </row>
    <row r="859" spans="1:13" ht="13.5">
      <c r="A859" s="163" t="s">
        <v>1877</v>
      </c>
      <c r="B859" s="163" t="s">
        <v>393</v>
      </c>
      <c r="C859" s="162">
        <v>0</v>
      </c>
      <c r="D859" s="162">
        <v>4</v>
      </c>
      <c r="E859" s="22" t="s">
        <v>83</v>
      </c>
      <c r="F859" s="18" t="s">
        <v>344</v>
      </c>
      <c r="G859" s="18">
        <v>3</v>
      </c>
      <c r="H859" s="42">
        <v>335</v>
      </c>
      <c r="I859" s="42" t="s">
        <v>346</v>
      </c>
      <c r="J859" s="281">
        <v>18.03</v>
      </c>
      <c r="K859" s="281">
        <f>15+6*C859/3+6*(D859/2)/3</f>
        <v>19</v>
      </c>
      <c r="L859" s="281">
        <f>J859-K859</f>
        <v>-0.96999999999999886</v>
      </c>
      <c r="M859" s="284">
        <f>SUMPRODUCT(TEXT(L859-{0,5,15,25,35},"0;\0")*{0,2,3,3,7})</f>
        <v>0</v>
      </c>
    </row>
    <row r="860" spans="1:13" ht="27">
      <c r="A860" s="163" t="s">
        <v>1878</v>
      </c>
      <c r="B860" s="163"/>
      <c r="C860" s="162"/>
      <c r="D860" s="162"/>
      <c r="E860" s="87" t="s">
        <v>32</v>
      </c>
      <c r="F860" s="87" t="s">
        <v>342</v>
      </c>
      <c r="G860" s="88">
        <v>4</v>
      </c>
      <c r="H860" s="88">
        <v>406</v>
      </c>
      <c r="I860" s="87" t="s">
        <v>392</v>
      </c>
      <c r="J860" s="283"/>
      <c r="K860" s="283"/>
      <c r="L860" s="283"/>
      <c r="M860" s="286"/>
    </row>
    <row r="861" spans="1:13" ht="13.5">
      <c r="A861" s="163" t="s">
        <v>1878</v>
      </c>
      <c r="B861" s="163" t="s">
        <v>394</v>
      </c>
      <c r="C861" s="162">
        <v>0</v>
      </c>
      <c r="D861" s="162">
        <v>4</v>
      </c>
      <c r="E861" s="22" t="s">
        <v>83</v>
      </c>
      <c r="F861" s="18" t="s">
        <v>344</v>
      </c>
      <c r="G861" s="18">
        <v>3</v>
      </c>
      <c r="H861" s="42">
        <v>341</v>
      </c>
      <c r="I861" s="43" t="s">
        <v>373</v>
      </c>
      <c r="J861" s="281">
        <v>18.22</v>
      </c>
      <c r="K861" s="281">
        <f>15+6*C861/3+6*(D861/2)/3</f>
        <v>19</v>
      </c>
      <c r="L861" s="281">
        <f>J861-K861</f>
        <v>-0.78000000000000114</v>
      </c>
      <c r="M861" s="284">
        <f>SUMPRODUCT(TEXT(L861-{0,5,15,25,35},"0;\0")*{0,2,3,3,7})</f>
        <v>0</v>
      </c>
    </row>
    <row r="862" spans="1:13" ht="27">
      <c r="A862" s="163" t="s">
        <v>1878</v>
      </c>
      <c r="B862" s="163"/>
      <c r="C862" s="162"/>
      <c r="D862" s="162"/>
      <c r="E862" s="87" t="s">
        <v>32</v>
      </c>
      <c r="F862" s="87" t="s">
        <v>342</v>
      </c>
      <c r="G862" s="88">
        <v>4</v>
      </c>
      <c r="H862" s="88">
        <v>406</v>
      </c>
      <c r="I862" s="87" t="s">
        <v>392</v>
      </c>
      <c r="J862" s="283"/>
      <c r="K862" s="283"/>
      <c r="L862" s="283"/>
      <c r="M862" s="286"/>
    </row>
    <row r="863" spans="1:13" ht="13.5">
      <c r="A863" s="163" t="s">
        <v>1878</v>
      </c>
      <c r="B863" s="163" t="s">
        <v>395</v>
      </c>
      <c r="C863" s="162">
        <v>15</v>
      </c>
      <c r="D863" s="162">
        <v>4</v>
      </c>
      <c r="E863" s="22" t="s">
        <v>83</v>
      </c>
      <c r="F863" s="18" t="s">
        <v>344</v>
      </c>
      <c r="G863" s="18">
        <v>3</v>
      </c>
      <c r="H863" s="42">
        <v>339</v>
      </c>
      <c r="I863" s="42" t="s">
        <v>356</v>
      </c>
      <c r="J863" s="281">
        <v>47.79</v>
      </c>
      <c r="K863" s="281">
        <f>15+6*C863/3+6*(D863/2)/3</f>
        <v>49</v>
      </c>
      <c r="L863" s="281">
        <f>J863-K863</f>
        <v>-1.2100000000000009</v>
      </c>
      <c r="M863" s="284">
        <f>SUMPRODUCT(TEXT(L863-{0,5,15,25,35},"0;\0")*{0,2,3,3,7})</f>
        <v>0</v>
      </c>
    </row>
    <row r="864" spans="1:13" ht="27">
      <c r="A864" s="163" t="s">
        <v>1879</v>
      </c>
      <c r="B864" s="163"/>
      <c r="C864" s="162"/>
      <c r="D864" s="162"/>
      <c r="E864" s="22" t="s">
        <v>32</v>
      </c>
      <c r="F864" s="18" t="s">
        <v>342</v>
      </c>
      <c r="G864" s="18">
        <v>8</v>
      </c>
      <c r="H864" s="18">
        <v>802</v>
      </c>
      <c r="I864" s="42" t="s">
        <v>389</v>
      </c>
      <c r="J864" s="282"/>
      <c r="K864" s="282"/>
      <c r="L864" s="282"/>
      <c r="M864" s="285"/>
    </row>
    <row r="865" spans="1:13" ht="27">
      <c r="A865" s="163" t="s">
        <v>1879</v>
      </c>
      <c r="B865" s="163"/>
      <c r="C865" s="162"/>
      <c r="D865" s="162"/>
      <c r="E865" s="22" t="s">
        <v>32</v>
      </c>
      <c r="F865" s="18" t="s">
        <v>342</v>
      </c>
      <c r="G865" s="18">
        <v>7</v>
      </c>
      <c r="H865" s="18">
        <v>713</v>
      </c>
      <c r="I865" s="42" t="s">
        <v>390</v>
      </c>
      <c r="J865" s="282"/>
      <c r="K865" s="282"/>
      <c r="L865" s="282"/>
      <c r="M865" s="285"/>
    </row>
    <row r="866" spans="1:13" ht="27">
      <c r="A866" s="163" t="s">
        <v>1879</v>
      </c>
      <c r="B866" s="163"/>
      <c r="C866" s="162"/>
      <c r="D866" s="162"/>
      <c r="E866" s="87" t="s">
        <v>32</v>
      </c>
      <c r="F866" s="87" t="s">
        <v>342</v>
      </c>
      <c r="G866" s="88">
        <v>4</v>
      </c>
      <c r="H866" s="88">
        <v>413</v>
      </c>
      <c r="I866" s="88" t="s">
        <v>396</v>
      </c>
      <c r="J866" s="283"/>
      <c r="K866" s="283"/>
      <c r="L866" s="283"/>
      <c r="M866" s="286"/>
    </row>
    <row r="867" spans="1:13" ht="13.5">
      <c r="A867" s="163" t="s">
        <v>1879</v>
      </c>
      <c r="B867" s="163" t="s">
        <v>397</v>
      </c>
      <c r="C867" s="162">
        <v>15</v>
      </c>
      <c r="D867" s="162">
        <v>4</v>
      </c>
      <c r="E867" s="22" t="s">
        <v>83</v>
      </c>
      <c r="F867" s="18" t="s">
        <v>344</v>
      </c>
      <c r="G867" s="18">
        <v>3</v>
      </c>
      <c r="H867" s="42">
        <v>339</v>
      </c>
      <c r="I867" s="42" t="s">
        <v>356</v>
      </c>
      <c r="J867" s="281">
        <v>48.79</v>
      </c>
      <c r="K867" s="281">
        <f>15+6*C867/3+6*(D867/2)/3</f>
        <v>49</v>
      </c>
      <c r="L867" s="281">
        <f>J867-K867</f>
        <v>-0.21000000000000085</v>
      </c>
      <c r="M867" s="284">
        <f>SUMPRODUCT(TEXT(L867-{0,5,15,25,35},"0;\0")*{0,2,3,3,7})</f>
        <v>0</v>
      </c>
    </row>
    <row r="868" spans="1:13" ht="27">
      <c r="A868" s="163" t="s">
        <v>1880</v>
      </c>
      <c r="B868" s="163"/>
      <c r="C868" s="162"/>
      <c r="D868" s="162"/>
      <c r="E868" s="22" t="s">
        <v>32</v>
      </c>
      <c r="F868" s="18" t="s">
        <v>342</v>
      </c>
      <c r="G868" s="18">
        <v>8</v>
      </c>
      <c r="H868" s="18">
        <v>802</v>
      </c>
      <c r="I868" s="42" t="s">
        <v>389</v>
      </c>
      <c r="J868" s="282"/>
      <c r="K868" s="282"/>
      <c r="L868" s="282"/>
      <c r="M868" s="285"/>
    </row>
    <row r="869" spans="1:13" ht="27">
      <c r="A869" s="163" t="s">
        <v>1880</v>
      </c>
      <c r="B869" s="163"/>
      <c r="C869" s="162"/>
      <c r="D869" s="162"/>
      <c r="E869" s="22" t="s">
        <v>32</v>
      </c>
      <c r="F869" s="18" t="s">
        <v>342</v>
      </c>
      <c r="G869" s="18">
        <v>7</v>
      </c>
      <c r="H869" s="18">
        <v>713</v>
      </c>
      <c r="I869" s="42" t="s">
        <v>390</v>
      </c>
      <c r="J869" s="282"/>
      <c r="K869" s="282"/>
      <c r="L869" s="282"/>
      <c r="M869" s="285"/>
    </row>
    <row r="870" spans="1:13" ht="27">
      <c r="A870" s="163" t="s">
        <v>1880</v>
      </c>
      <c r="B870" s="163"/>
      <c r="C870" s="162"/>
      <c r="D870" s="162"/>
      <c r="E870" s="88" t="s">
        <v>32</v>
      </c>
      <c r="F870" s="88" t="s">
        <v>342</v>
      </c>
      <c r="G870" s="88">
        <v>3</v>
      </c>
      <c r="H870" s="88">
        <v>301</v>
      </c>
      <c r="I870" s="88" t="s">
        <v>398</v>
      </c>
      <c r="J870" s="282"/>
      <c r="K870" s="282"/>
      <c r="L870" s="282"/>
      <c r="M870" s="285"/>
    </row>
    <row r="871" spans="1:13" ht="27">
      <c r="A871" s="163" t="s">
        <v>1880</v>
      </c>
      <c r="B871" s="163"/>
      <c r="C871" s="162"/>
      <c r="D871" s="162"/>
      <c r="E871" s="87" t="s">
        <v>32</v>
      </c>
      <c r="F871" s="87" t="s">
        <v>342</v>
      </c>
      <c r="G871" s="88">
        <v>4</v>
      </c>
      <c r="H871" s="88">
        <v>413</v>
      </c>
      <c r="I871" s="88" t="s">
        <v>396</v>
      </c>
      <c r="J871" s="283"/>
      <c r="K871" s="283"/>
      <c r="L871" s="283"/>
      <c r="M871" s="286"/>
    </row>
    <row r="872" spans="1:13" ht="27">
      <c r="A872" s="163" t="s">
        <v>1880</v>
      </c>
      <c r="B872" s="163" t="s">
        <v>399</v>
      </c>
      <c r="C872" s="162">
        <v>15</v>
      </c>
      <c r="D872" s="162">
        <v>5</v>
      </c>
      <c r="E872" s="88" t="s">
        <v>32</v>
      </c>
      <c r="F872" s="88" t="s">
        <v>342</v>
      </c>
      <c r="G872" s="88">
        <v>4</v>
      </c>
      <c r="H872" s="88">
        <v>415</v>
      </c>
      <c r="I872" s="42" t="s">
        <v>400</v>
      </c>
      <c r="J872" s="281">
        <v>45.35</v>
      </c>
      <c r="K872" s="281">
        <f>15+6*C872/3+6*(D872/2)/3</f>
        <v>50</v>
      </c>
      <c r="L872" s="281">
        <f>J872-K872</f>
        <v>-4.6499999999999986</v>
      </c>
      <c r="M872" s="284">
        <f>SUMPRODUCT(TEXT(L872-{0,5,15,25,35},"0;\0")*{0,2,3,3,7})</f>
        <v>0</v>
      </c>
    </row>
    <row r="873" spans="1:13" ht="27">
      <c r="A873" s="163" t="s">
        <v>1861</v>
      </c>
      <c r="B873" s="163"/>
      <c r="C873" s="162"/>
      <c r="D873" s="162"/>
      <c r="E873" s="22" t="s">
        <v>32</v>
      </c>
      <c r="F873" s="18" t="s">
        <v>342</v>
      </c>
      <c r="G873" s="18">
        <v>8</v>
      </c>
      <c r="H873" s="18">
        <v>803</v>
      </c>
      <c r="I873" s="42" t="s">
        <v>401</v>
      </c>
      <c r="J873" s="282"/>
      <c r="K873" s="282"/>
      <c r="L873" s="282"/>
      <c r="M873" s="285"/>
    </row>
    <row r="874" spans="1:13" ht="13.5">
      <c r="A874" s="163" t="s">
        <v>1861</v>
      </c>
      <c r="B874" s="163"/>
      <c r="C874" s="162"/>
      <c r="D874" s="162"/>
      <c r="E874" s="22" t="s">
        <v>83</v>
      </c>
      <c r="F874" s="18" t="s">
        <v>344</v>
      </c>
      <c r="G874" s="18">
        <v>3</v>
      </c>
      <c r="H874" s="42">
        <v>335</v>
      </c>
      <c r="I874" s="42" t="s">
        <v>346</v>
      </c>
      <c r="J874" s="283"/>
      <c r="K874" s="283"/>
      <c r="L874" s="283"/>
      <c r="M874" s="286"/>
    </row>
    <row r="875" spans="1:13" ht="13.5">
      <c r="A875" s="162" t="s">
        <v>1861</v>
      </c>
      <c r="B875" s="162" t="s">
        <v>402</v>
      </c>
      <c r="C875" s="162">
        <v>7</v>
      </c>
      <c r="D875" s="162">
        <v>4</v>
      </c>
      <c r="E875" s="22" t="s">
        <v>83</v>
      </c>
      <c r="F875" s="18" t="s">
        <v>344</v>
      </c>
      <c r="G875" s="18">
        <v>3</v>
      </c>
      <c r="H875" s="42">
        <v>347</v>
      </c>
      <c r="I875" s="42" t="s">
        <v>366</v>
      </c>
      <c r="J875" s="281">
        <v>31.43</v>
      </c>
      <c r="K875" s="281">
        <f>15+6*C875/3+6*(D875/2)/3</f>
        <v>33</v>
      </c>
      <c r="L875" s="281">
        <f>J875-K875</f>
        <v>-1.5700000000000003</v>
      </c>
      <c r="M875" s="284">
        <f>SUMPRODUCT(TEXT(L875-{0,5,15,25,35},"0;\0")*{0,2,3,3,7})</f>
        <v>0</v>
      </c>
    </row>
    <row r="876" spans="1:13" ht="27">
      <c r="A876" s="162" t="s">
        <v>1861</v>
      </c>
      <c r="B876" s="162"/>
      <c r="C876" s="162"/>
      <c r="D876" s="162"/>
      <c r="E876" s="22" t="s">
        <v>32</v>
      </c>
      <c r="F876" s="18" t="s">
        <v>342</v>
      </c>
      <c r="G876" s="18">
        <v>8</v>
      </c>
      <c r="H876" s="18">
        <v>801</v>
      </c>
      <c r="I876" s="42" t="s">
        <v>348</v>
      </c>
      <c r="J876" s="282"/>
      <c r="K876" s="282"/>
      <c r="L876" s="282"/>
      <c r="M876" s="285"/>
    </row>
    <row r="877" spans="1:13" ht="27">
      <c r="A877" s="162" t="s">
        <v>1861</v>
      </c>
      <c r="B877" s="162"/>
      <c r="C877" s="162"/>
      <c r="D877" s="162"/>
      <c r="E877" s="88" t="s">
        <v>32</v>
      </c>
      <c r="F877" s="88" t="s">
        <v>342</v>
      </c>
      <c r="G877" s="88">
        <v>3</v>
      </c>
      <c r="H877" s="88">
        <v>303</v>
      </c>
      <c r="I877" s="88" t="s">
        <v>371</v>
      </c>
      <c r="J877" s="282"/>
      <c r="K877" s="282"/>
      <c r="L877" s="282"/>
      <c r="M877" s="285"/>
    </row>
    <row r="878" spans="1:13" ht="27">
      <c r="A878" s="162" t="s">
        <v>1861</v>
      </c>
      <c r="B878" s="162"/>
      <c r="C878" s="162"/>
      <c r="D878" s="162"/>
      <c r="E878" s="88" t="s">
        <v>32</v>
      </c>
      <c r="F878" s="88" t="s">
        <v>342</v>
      </c>
      <c r="G878" s="88">
        <v>4</v>
      </c>
      <c r="H878" s="88">
        <v>415</v>
      </c>
      <c r="I878" s="42" t="s">
        <v>400</v>
      </c>
      <c r="J878" s="283"/>
      <c r="K878" s="283"/>
      <c r="L878" s="283"/>
      <c r="M878" s="286"/>
    </row>
    <row r="879" spans="1:13" ht="13.5">
      <c r="A879" s="163" t="s">
        <v>1861</v>
      </c>
      <c r="B879" s="163" t="s">
        <v>403</v>
      </c>
      <c r="C879" s="293">
        <v>14</v>
      </c>
      <c r="D879" s="293">
        <v>4</v>
      </c>
      <c r="E879" s="22" t="s">
        <v>83</v>
      </c>
      <c r="F879" s="18" t="s">
        <v>344</v>
      </c>
      <c r="G879" s="18">
        <v>3</v>
      </c>
      <c r="H879" s="42">
        <v>343</v>
      </c>
      <c r="I879" s="43" t="s">
        <v>352</v>
      </c>
      <c r="J879" s="281">
        <v>44.62</v>
      </c>
      <c r="K879" s="281">
        <f>15+6*C879/3+6*(D879/2)/3</f>
        <v>47</v>
      </c>
      <c r="L879" s="281">
        <f>J879-K879</f>
        <v>-2.3800000000000026</v>
      </c>
      <c r="M879" s="284">
        <f>SUMPRODUCT(TEXT(L879-{0,5,15,25,35},"0;\0")*{0,2,3,3,7})</f>
        <v>0</v>
      </c>
    </row>
    <row r="880" spans="1:13" ht="27">
      <c r="A880" s="163" t="s">
        <v>1881</v>
      </c>
      <c r="B880" s="163"/>
      <c r="C880" s="294"/>
      <c r="D880" s="294"/>
      <c r="E880" s="22" t="s">
        <v>32</v>
      </c>
      <c r="F880" s="18" t="s">
        <v>342</v>
      </c>
      <c r="G880" s="18">
        <v>8</v>
      </c>
      <c r="H880" s="18">
        <v>803</v>
      </c>
      <c r="I880" s="42" t="s">
        <v>401</v>
      </c>
      <c r="J880" s="282"/>
      <c r="K880" s="282"/>
      <c r="L880" s="282"/>
      <c r="M880" s="285"/>
    </row>
    <row r="881" spans="1:13" ht="27">
      <c r="A881" s="163" t="s">
        <v>1881</v>
      </c>
      <c r="B881" s="163"/>
      <c r="C881" s="295"/>
      <c r="D881" s="295"/>
      <c r="E881" s="88" t="s">
        <v>32</v>
      </c>
      <c r="F881" s="87" t="s">
        <v>342</v>
      </c>
      <c r="G881" s="18">
        <v>5</v>
      </c>
      <c r="H881" s="18">
        <v>502</v>
      </c>
      <c r="I881" s="42" t="s">
        <v>404</v>
      </c>
      <c r="J881" s="283"/>
      <c r="K881" s="283"/>
      <c r="L881" s="283"/>
      <c r="M881" s="286"/>
    </row>
    <row r="882" spans="1:13" ht="13.5">
      <c r="A882" s="163" t="s">
        <v>1881</v>
      </c>
      <c r="B882" s="163" t="s">
        <v>405</v>
      </c>
      <c r="C882" s="162">
        <v>10</v>
      </c>
      <c r="D882" s="162">
        <v>1</v>
      </c>
      <c r="E882" s="22" t="s">
        <v>83</v>
      </c>
      <c r="F882" s="18" t="s">
        <v>344</v>
      </c>
      <c r="G882" s="18">
        <v>3</v>
      </c>
      <c r="H882" s="42">
        <v>343</v>
      </c>
      <c r="I882" s="43" t="s">
        <v>352</v>
      </c>
      <c r="J882" s="281">
        <v>18.22</v>
      </c>
      <c r="K882" s="281">
        <f>15+6*C882/3+6*(D882/2)/3</f>
        <v>36</v>
      </c>
      <c r="L882" s="281">
        <f>J882-K882</f>
        <v>-17.78</v>
      </c>
      <c r="M882" s="284">
        <f>SUMPRODUCT(TEXT(L882-{0,5,15,25,35},"0;\0")*{0,2,3,3,7})</f>
        <v>0</v>
      </c>
    </row>
    <row r="883" spans="1:13" ht="27">
      <c r="A883" s="163" t="s">
        <v>1881</v>
      </c>
      <c r="B883" s="163"/>
      <c r="C883" s="162"/>
      <c r="D883" s="162"/>
      <c r="E883" s="22" t="s">
        <v>32</v>
      </c>
      <c r="F883" s="18" t="s">
        <v>342</v>
      </c>
      <c r="G883" s="18">
        <v>8</v>
      </c>
      <c r="H883" s="18">
        <v>801</v>
      </c>
      <c r="I883" s="42" t="s">
        <v>348</v>
      </c>
      <c r="J883" s="282"/>
      <c r="K883" s="282"/>
      <c r="L883" s="282"/>
      <c r="M883" s="285"/>
    </row>
    <row r="884" spans="1:13" ht="27">
      <c r="A884" s="163" t="s">
        <v>1881</v>
      </c>
      <c r="B884" s="163"/>
      <c r="C884" s="162"/>
      <c r="D884" s="162"/>
      <c r="E884" s="88" t="s">
        <v>32</v>
      </c>
      <c r="F884" s="88" t="s">
        <v>342</v>
      </c>
      <c r="G884" s="18">
        <v>5</v>
      </c>
      <c r="H884" s="18">
        <v>502</v>
      </c>
      <c r="I884" s="42" t="s">
        <v>404</v>
      </c>
      <c r="J884" s="283"/>
      <c r="K884" s="283"/>
      <c r="L884" s="283"/>
      <c r="M884" s="286"/>
    </row>
    <row r="885" spans="1:13" ht="27">
      <c r="A885" s="280" t="s">
        <v>1881</v>
      </c>
      <c r="B885" s="280" t="s">
        <v>406</v>
      </c>
      <c r="C885" s="280">
        <v>0</v>
      </c>
      <c r="D885" s="280">
        <v>0</v>
      </c>
      <c r="E885" s="22" t="s">
        <v>32</v>
      </c>
      <c r="F885" s="18" t="s">
        <v>342</v>
      </c>
      <c r="G885" s="18">
        <v>7</v>
      </c>
      <c r="H885" s="18">
        <v>709</v>
      </c>
      <c r="I885" s="42" t="s">
        <v>407</v>
      </c>
      <c r="J885" s="281">
        <v>15.94</v>
      </c>
      <c r="K885" s="281">
        <f>15+6*C885/3+6*(D885/2)/3</f>
        <v>15</v>
      </c>
      <c r="L885" s="281">
        <f>J885-K885</f>
        <v>0.9399999999999995</v>
      </c>
      <c r="M885" s="284">
        <f>SUMPRODUCT(TEXT(L885-{0,5,15,25,35},"0;\0")*{0,2,3,3,7})</f>
        <v>0</v>
      </c>
    </row>
    <row r="886" spans="1:13" ht="27">
      <c r="A886" s="280" t="s">
        <v>1882</v>
      </c>
      <c r="B886" s="280"/>
      <c r="C886" s="280"/>
      <c r="D886" s="280"/>
      <c r="E886" s="88" t="s">
        <v>32</v>
      </c>
      <c r="F886" s="88" t="s">
        <v>342</v>
      </c>
      <c r="G886" s="18">
        <v>5</v>
      </c>
      <c r="H886" s="18">
        <v>502</v>
      </c>
      <c r="I886" s="42" t="s">
        <v>404</v>
      </c>
      <c r="J886" s="282"/>
      <c r="K886" s="282"/>
      <c r="L886" s="282"/>
      <c r="M886" s="285"/>
    </row>
    <row r="887" spans="1:13" ht="13.5">
      <c r="A887" s="280" t="s">
        <v>1882</v>
      </c>
      <c r="B887" s="280"/>
      <c r="C887" s="280"/>
      <c r="D887" s="280"/>
      <c r="E887" s="22" t="s">
        <v>83</v>
      </c>
      <c r="F887" s="18" t="s">
        <v>344</v>
      </c>
      <c r="G887" s="18">
        <v>3</v>
      </c>
      <c r="H887" s="42">
        <v>343</v>
      </c>
      <c r="I887" s="43" t="s">
        <v>352</v>
      </c>
      <c r="J887" s="283"/>
      <c r="K887" s="283"/>
      <c r="L887" s="283"/>
      <c r="M887" s="286"/>
    </row>
    <row r="888" spans="1:13" ht="13.5">
      <c r="A888" s="163" t="s">
        <v>1882</v>
      </c>
      <c r="B888" s="163" t="s">
        <v>408</v>
      </c>
      <c r="C888" s="162">
        <v>3</v>
      </c>
      <c r="D888" s="162">
        <v>6</v>
      </c>
      <c r="E888" s="22" t="s">
        <v>83</v>
      </c>
      <c r="F888" s="18" t="s">
        <v>344</v>
      </c>
      <c r="G888" s="18">
        <v>4</v>
      </c>
      <c r="H888" s="42">
        <v>439</v>
      </c>
      <c r="I888" s="43" t="s">
        <v>409</v>
      </c>
      <c r="J888" s="281">
        <v>19.53</v>
      </c>
      <c r="K888" s="281">
        <f>15+6*C888/3+6*(D888/2)/3</f>
        <v>27</v>
      </c>
      <c r="L888" s="281">
        <f>J888-K888</f>
        <v>-7.4699999999999989</v>
      </c>
      <c r="M888" s="284">
        <f>SUMPRODUCT(TEXT(L888-{0,5,15,25,35},"0;\0")*{0,2,3,3,7})</f>
        <v>0</v>
      </c>
    </row>
    <row r="889" spans="1:13" ht="27">
      <c r="A889" s="163" t="s">
        <v>1882</v>
      </c>
      <c r="B889" s="163"/>
      <c r="C889" s="162"/>
      <c r="D889" s="162"/>
      <c r="E889" s="22" t="s">
        <v>32</v>
      </c>
      <c r="F889" s="18" t="s">
        <v>342</v>
      </c>
      <c r="G889" s="18">
        <v>8</v>
      </c>
      <c r="H889" s="18">
        <v>801</v>
      </c>
      <c r="I889" s="42" t="s">
        <v>348</v>
      </c>
      <c r="J889" s="282"/>
      <c r="K889" s="282"/>
      <c r="L889" s="282"/>
      <c r="M889" s="285"/>
    </row>
    <row r="890" spans="1:13" ht="27">
      <c r="A890" s="163" t="s">
        <v>1882</v>
      </c>
      <c r="B890" s="163"/>
      <c r="C890" s="162"/>
      <c r="D890" s="162"/>
      <c r="E890" s="88" t="s">
        <v>32</v>
      </c>
      <c r="F890" s="87" t="s">
        <v>342</v>
      </c>
      <c r="G890" s="18">
        <v>5</v>
      </c>
      <c r="H890" s="18">
        <v>502</v>
      </c>
      <c r="I890" s="42" t="s">
        <v>404</v>
      </c>
      <c r="J890" s="283"/>
      <c r="K890" s="283"/>
      <c r="L890" s="283"/>
      <c r="M890" s="286"/>
    </row>
    <row r="891" spans="1:13" ht="13.5">
      <c r="A891" s="163" t="s">
        <v>1882</v>
      </c>
      <c r="B891" s="163" t="s">
        <v>410</v>
      </c>
      <c r="C891" s="162">
        <v>0</v>
      </c>
      <c r="D891" s="162">
        <v>0</v>
      </c>
      <c r="E891" s="22" t="s">
        <v>83</v>
      </c>
      <c r="F891" s="18" t="s">
        <v>344</v>
      </c>
      <c r="G891" s="18">
        <v>4</v>
      </c>
      <c r="H891" s="42">
        <v>439</v>
      </c>
      <c r="I891" s="43" t="s">
        <v>409</v>
      </c>
      <c r="J891" s="281">
        <v>10.93</v>
      </c>
      <c r="K891" s="281">
        <f>15+6*C891/3+6*(D891/2)/3</f>
        <v>15</v>
      </c>
      <c r="L891" s="281">
        <f>J891-K891</f>
        <v>-4.07</v>
      </c>
      <c r="M891" s="284">
        <f>SUMPRODUCT(TEXT(L891-{0,5,15,25,35},"0;\0")*{0,2,3,3,7})</f>
        <v>0</v>
      </c>
    </row>
    <row r="892" spans="1:13" ht="27">
      <c r="A892" s="163" t="s">
        <v>1883</v>
      </c>
      <c r="B892" s="163"/>
      <c r="C892" s="162"/>
      <c r="D892" s="162"/>
      <c r="E892" s="88" t="s">
        <v>32</v>
      </c>
      <c r="F892" s="88" t="s">
        <v>342</v>
      </c>
      <c r="G892" s="18">
        <v>5</v>
      </c>
      <c r="H892" s="18">
        <v>502</v>
      </c>
      <c r="I892" s="42" t="s">
        <v>404</v>
      </c>
      <c r="J892" s="283"/>
      <c r="K892" s="283"/>
      <c r="L892" s="283"/>
      <c r="M892" s="286"/>
    </row>
    <row r="893" spans="1:13" ht="13.5">
      <c r="A893" s="163" t="s">
        <v>1883</v>
      </c>
      <c r="B893" s="163" t="s">
        <v>411</v>
      </c>
      <c r="C893" s="162">
        <v>0</v>
      </c>
      <c r="D893" s="162">
        <v>0</v>
      </c>
      <c r="E893" s="22" t="s">
        <v>83</v>
      </c>
      <c r="F893" s="18" t="s">
        <v>344</v>
      </c>
      <c r="G893" s="18">
        <v>4</v>
      </c>
      <c r="H893" s="42">
        <v>439</v>
      </c>
      <c r="I893" s="43" t="s">
        <v>409</v>
      </c>
      <c r="J893" s="281">
        <v>10.93</v>
      </c>
      <c r="K893" s="281">
        <f>15+6*C893/3+6*(D893/2)/3</f>
        <v>15</v>
      </c>
      <c r="L893" s="281">
        <f>J893-K893</f>
        <v>-4.07</v>
      </c>
      <c r="M893" s="284">
        <f>SUMPRODUCT(TEXT(L893-{0,5,15,25,35},"0;\0")*{0,2,3,3,7})</f>
        <v>0</v>
      </c>
    </row>
    <row r="894" spans="1:13" ht="27">
      <c r="A894" s="163" t="s">
        <v>1883</v>
      </c>
      <c r="B894" s="163"/>
      <c r="C894" s="162"/>
      <c r="D894" s="162"/>
      <c r="E894" s="88" t="s">
        <v>32</v>
      </c>
      <c r="F894" s="88" t="s">
        <v>342</v>
      </c>
      <c r="G894" s="18">
        <v>5</v>
      </c>
      <c r="H894" s="18">
        <v>502</v>
      </c>
      <c r="I894" s="42" t="s">
        <v>404</v>
      </c>
      <c r="J894" s="283"/>
      <c r="K894" s="283"/>
      <c r="L894" s="283"/>
      <c r="M894" s="286"/>
    </row>
    <row r="895" spans="1:13" ht="13.5">
      <c r="A895" s="234" t="s">
        <v>1883</v>
      </c>
      <c r="B895" s="234" t="s">
        <v>412</v>
      </c>
      <c r="C895" s="165">
        <v>15</v>
      </c>
      <c r="D895" s="165">
        <v>5</v>
      </c>
      <c r="E895" s="22" t="s">
        <v>83</v>
      </c>
      <c r="F895" s="18" t="s">
        <v>344</v>
      </c>
      <c r="G895" s="18">
        <v>3</v>
      </c>
      <c r="H895" s="42">
        <v>343</v>
      </c>
      <c r="I895" s="43" t="s">
        <v>352</v>
      </c>
      <c r="J895" s="287">
        <v>17.989999999999998</v>
      </c>
      <c r="K895" s="287">
        <f>15+6*C895/3+6*(D895/2)/3</f>
        <v>50</v>
      </c>
      <c r="L895" s="287">
        <f>J895-K895</f>
        <v>-32.010000000000005</v>
      </c>
      <c r="M895" s="290">
        <f>SUMPRODUCT(TEXT(L895-{0,5,15,25,35},"0;\0")*{0,2,3,3,7})</f>
        <v>0</v>
      </c>
    </row>
    <row r="896" spans="1:13" ht="27">
      <c r="A896" s="234" t="s">
        <v>1884</v>
      </c>
      <c r="B896" s="234"/>
      <c r="C896" s="165"/>
      <c r="D896" s="165"/>
      <c r="E896" s="22" t="s">
        <v>32</v>
      </c>
      <c r="F896" s="18" t="s">
        <v>342</v>
      </c>
      <c r="G896" s="18">
        <v>8</v>
      </c>
      <c r="H896" s="18">
        <v>802</v>
      </c>
      <c r="I896" s="42" t="s">
        <v>389</v>
      </c>
      <c r="J896" s="288"/>
      <c r="K896" s="288"/>
      <c r="L896" s="288"/>
      <c r="M896" s="291"/>
    </row>
    <row r="897" spans="1:13" ht="27">
      <c r="A897" s="234" t="s">
        <v>1884</v>
      </c>
      <c r="B897" s="234"/>
      <c r="C897" s="165"/>
      <c r="D897" s="165"/>
      <c r="E897" s="28" t="s">
        <v>32</v>
      </c>
      <c r="F897" s="18" t="s">
        <v>342</v>
      </c>
      <c r="G897" s="18">
        <v>5</v>
      </c>
      <c r="H897" s="18">
        <v>504</v>
      </c>
      <c r="I897" s="42" t="s">
        <v>413</v>
      </c>
      <c r="J897" s="289"/>
      <c r="K897" s="289"/>
      <c r="L897" s="289"/>
      <c r="M897" s="292"/>
    </row>
    <row r="898" spans="1:13" ht="13.5">
      <c r="A898" s="162" t="s">
        <v>1884</v>
      </c>
      <c r="B898" s="162" t="s">
        <v>414</v>
      </c>
      <c r="C898" s="162">
        <v>0</v>
      </c>
      <c r="D898" s="162">
        <v>8</v>
      </c>
      <c r="E898" s="22" t="s">
        <v>83</v>
      </c>
      <c r="F898" s="18" t="s">
        <v>344</v>
      </c>
      <c r="G898" s="18">
        <v>4</v>
      </c>
      <c r="H898" s="42">
        <v>439</v>
      </c>
      <c r="I898" s="43" t="s">
        <v>409</v>
      </c>
      <c r="J898" s="281">
        <v>8.8000000000000007</v>
      </c>
      <c r="K898" s="281">
        <f>15+6*C898/3+6*(D898/2)/3</f>
        <v>23</v>
      </c>
      <c r="L898" s="281">
        <f>J898-K898</f>
        <v>-14.2</v>
      </c>
      <c r="M898" s="284">
        <f>SUMPRODUCT(TEXT(L898-{0,5,15,25,35},"0;\0")*{0,2,3,3,7})</f>
        <v>0</v>
      </c>
    </row>
    <row r="899" spans="1:13" ht="27">
      <c r="A899" s="162" t="s">
        <v>1885</v>
      </c>
      <c r="B899" s="162"/>
      <c r="C899" s="162"/>
      <c r="D899" s="162"/>
      <c r="E899" s="88" t="s">
        <v>32</v>
      </c>
      <c r="F899" s="87" t="s">
        <v>342</v>
      </c>
      <c r="G899" s="18">
        <v>5</v>
      </c>
      <c r="H899" s="18">
        <v>504</v>
      </c>
      <c r="I899" s="42" t="s">
        <v>413</v>
      </c>
      <c r="J899" s="283"/>
      <c r="K899" s="283"/>
      <c r="L899" s="283"/>
      <c r="M899" s="286"/>
    </row>
    <row r="900" spans="1:13" ht="13.5">
      <c r="A900" s="163" t="s">
        <v>1885</v>
      </c>
      <c r="B900" s="163" t="s">
        <v>415</v>
      </c>
      <c r="C900" s="162">
        <v>0</v>
      </c>
      <c r="D900" s="162">
        <v>6</v>
      </c>
      <c r="E900" s="22" t="s">
        <v>83</v>
      </c>
      <c r="F900" s="18" t="s">
        <v>344</v>
      </c>
      <c r="G900" s="18">
        <v>4</v>
      </c>
      <c r="H900" s="42">
        <v>439</v>
      </c>
      <c r="I900" s="43" t="s">
        <v>409</v>
      </c>
      <c r="J900" s="281">
        <v>8.8000000000000007</v>
      </c>
      <c r="K900" s="281">
        <f>15+6*C900/3+6*(D900/2)/3</f>
        <v>21</v>
      </c>
      <c r="L900" s="281">
        <f>J900-K900</f>
        <v>-12.2</v>
      </c>
      <c r="M900" s="284">
        <f>SUMPRODUCT(TEXT(L900-{0,5,15,25,35},"0;\0")*{0,2,3,3,7})</f>
        <v>0</v>
      </c>
    </row>
    <row r="901" spans="1:13" ht="27">
      <c r="A901" s="163" t="s">
        <v>1886</v>
      </c>
      <c r="B901" s="163"/>
      <c r="C901" s="162"/>
      <c r="D901" s="162"/>
      <c r="E901" s="88" t="s">
        <v>32</v>
      </c>
      <c r="F901" s="88" t="s">
        <v>342</v>
      </c>
      <c r="G901" s="18">
        <v>5</v>
      </c>
      <c r="H901" s="18">
        <v>504</v>
      </c>
      <c r="I901" s="42" t="s">
        <v>413</v>
      </c>
      <c r="J901" s="283"/>
      <c r="K901" s="283"/>
      <c r="L901" s="283"/>
      <c r="M901" s="286"/>
    </row>
    <row r="902" spans="1:13" ht="13.5">
      <c r="A902" s="162" t="s">
        <v>1886</v>
      </c>
      <c r="B902" s="162" t="s">
        <v>416</v>
      </c>
      <c r="C902" s="162">
        <v>0</v>
      </c>
      <c r="D902" s="162">
        <v>0</v>
      </c>
      <c r="E902" s="22" t="s">
        <v>83</v>
      </c>
      <c r="F902" s="18" t="s">
        <v>344</v>
      </c>
      <c r="G902" s="18">
        <v>3</v>
      </c>
      <c r="H902" s="42">
        <v>343</v>
      </c>
      <c r="I902" s="43" t="s">
        <v>352</v>
      </c>
      <c r="J902" s="281">
        <v>7.49</v>
      </c>
      <c r="K902" s="281">
        <f>15+6*C902/3+6*(D902/2)/3</f>
        <v>15</v>
      </c>
      <c r="L902" s="281">
        <f>J902-K902</f>
        <v>-7.51</v>
      </c>
      <c r="M902" s="284">
        <f>SUMPRODUCT(TEXT(L902-{0,5,15,25,35},"0;\0")*{0,2,3,3,7})</f>
        <v>0</v>
      </c>
    </row>
    <row r="903" spans="1:13" ht="27">
      <c r="A903" s="162" t="s">
        <v>1886</v>
      </c>
      <c r="B903" s="162"/>
      <c r="C903" s="162"/>
      <c r="D903" s="162"/>
      <c r="E903" s="88" t="s">
        <v>32</v>
      </c>
      <c r="F903" s="87" t="s">
        <v>342</v>
      </c>
      <c r="G903" s="18">
        <v>5</v>
      </c>
      <c r="H903" s="18">
        <v>504</v>
      </c>
      <c r="I903" s="42" t="s">
        <v>413</v>
      </c>
      <c r="J903" s="283"/>
      <c r="K903" s="283"/>
      <c r="L903" s="283"/>
      <c r="M903" s="286"/>
    </row>
    <row r="904" spans="1:13" ht="13.5">
      <c r="A904" s="163" t="s">
        <v>1886</v>
      </c>
      <c r="B904" s="163" t="s">
        <v>417</v>
      </c>
      <c r="C904" s="280">
        <v>9</v>
      </c>
      <c r="D904" s="280">
        <v>4</v>
      </c>
      <c r="E904" s="22" t="s">
        <v>83</v>
      </c>
      <c r="F904" s="18" t="s">
        <v>344</v>
      </c>
      <c r="G904" s="18">
        <v>3</v>
      </c>
      <c r="H904" s="42">
        <v>335</v>
      </c>
      <c r="I904" s="42" t="s">
        <v>346</v>
      </c>
      <c r="J904" s="281">
        <v>20.85</v>
      </c>
      <c r="K904" s="281">
        <f>15+6*C904/3+6*(D904/2)/3</f>
        <v>37</v>
      </c>
      <c r="L904" s="281">
        <f>J904-K904</f>
        <v>-16.149999999999999</v>
      </c>
      <c r="M904" s="284">
        <f>SUMPRODUCT(TEXT(L904-{0,5,15,25,35},"0;\0")*{0,2,3,3,7})</f>
        <v>0</v>
      </c>
    </row>
    <row r="905" spans="1:13" ht="27">
      <c r="A905" s="163" t="s">
        <v>1887</v>
      </c>
      <c r="B905" s="163"/>
      <c r="C905" s="280"/>
      <c r="D905" s="280"/>
      <c r="E905" s="22" t="s">
        <v>32</v>
      </c>
      <c r="F905" s="18" t="s">
        <v>342</v>
      </c>
      <c r="G905" s="18">
        <v>8</v>
      </c>
      <c r="H905" s="18">
        <v>802</v>
      </c>
      <c r="I905" s="42" t="s">
        <v>389</v>
      </c>
      <c r="J905" s="282"/>
      <c r="K905" s="282"/>
      <c r="L905" s="282"/>
      <c r="M905" s="285"/>
    </row>
    <row r="906" spans="1:13" ht="27">
      <c r="A906" s="163" t="s">
        <v>1887</v>
      </c>
      <c r="B906" s="163"/>
      <c r="C906" s="280"/>
      <c r="D906" s="280"/>
      <c r="E906" s="22" t="s">
        <v>32</v>
      </c>
      <c r="F906" s="18" t="s">
        <v>342</v>
      </c>
      <c r="G906" s="18">
        <v>5</v>
      </c>
      <c r="H906" s="18">
        <v>509</v>
      </c>
      <c r="I906" s="42" t="s">
        <v>418</v>
      </c>
      <c r="J906" s="282"/>
      <c r="K906" s="282"/>
      <c r="L906" s="282"/>
      <c r="M906" s="285"/>
    </row>
    <row r="907" spans="1:13" ht="13.5">
      <c r="A907" s="163" t="s">
        <v>1887</v>
      </c>
      <c r="B907" s="163" t="s">
        <v>419</v>
      </c>
      <c r="C907" s="162">
        <v>18</v>
      </c>
      <c r="D907" s="162">
        <v>4</v>
      </c>
      <c r="E907" s="22" t="s">
        <v>83</v>
      </c>
      <c r="F907" s="18" t="s">
        <v>344</v>
      </c>
      <c r="G907" s="18">
        <v>3</v>
      </c>
      <c r="H907" s="42">
        <v>335</v>
      </c>
      <c r="I907" s="42" t="s">
        <v>346</v>
      </c>
      <c r="J907" s="281">
        <v>21.85</v>
      </c>
      <c r="K907" s="281">
        <f>15+6*C907/3+6*(D907/2)/3</f>
        <v>55</v>
      </c>
      <c r="L907" s="281">
        <f>J907-K907</f>
        <v>-33.15</v>
      </c>
      <c r="M907" s="284">
        <f>SUMPRODUCT(TEXT(L907-{0,5,15,25,35},"0;\0")*{0,2,3,3,7})</f>
        <v>0</v>
      </c>
    </row>
    <row r="908" spans="1:13" ht="13.5">
      <c r="A908" s="163" t="s">
        <v>1888</v>
      </c>
      <c r="B908" s="163"/>
      <c r="C908" s="162"/>
      <c r="D908" s="162"/>
      <c r="E908" s="22" t="s">
        <v>83</v>
      </c>
      <c r="F908" s="18" t="s">
        <v>344</v>
      </c>
      <c r="G908" s="18">
        <v>4</v>
      </c>
      <c r="H908" s="42">
        <v>437</v>
      </c>
      <c r="I908" s="42" t="s">
        <v>420</v>
      </c>
      <c r="J908" s="282"/>
      <c r="K908" s="282"/>
      <c r="L908" s="282"/>
      <c r="M908" s="285"/>
    </row>
    <row r="909" spans="1:13" ht="27">
      <c r="A909" s="163" t="s">
        <v>1888</v>
      </c>
      <c r="B909" s="163"/>
      <c r="C909" s="162"/>
      <c r="D909" s="162"/>
      <c r="E909" s="22" t="s">
        <v>32</v>
      </c>
      <c r="F909" s="18" t="s">
        <v>342</v>
      </c>
      <c r="G909" s="18">
        <v>5</v>
      </c>
      <c r="H909" s="18">
        <v>509</v>
      </c>
      <c r="I909" s="42" t="s">
        <v>418</v>
      </c>
      <c r="J909" s="283"/>
      <c r="K909" s="283"/>
      <c r="L909" s="283"/>
      <c r="M909" s="286"/>
    </row>
    <row r="910" spans="1:13" ht="13.5">
      <c r="A910" s="234" t="s">
        <v>1888</v>
      </c>
      <c r="B910" s="234" t="s">
        <v>421</v>
      </c>
      <c r="C910" s="280">
        <v>0</v>
      </c>
      <c r="D910" s="280">
        <v>1</v>
      </c>
      <c r="E910" s="22" t="s">
        <v>83</v>
      </c>
      <c r="F910" s="18" t="s">
        <v>344</v>
      </c>
      <c r="G910" s="18">
        <v>4</v>
      </c>
      <c r="H910" s="42">
        <v>438</v>
      </c>
      <c r="I910" s="43" t="s">
        <v>422</v>
      </c>
      <c r="J910" s="287">
        <v>13</v>
      </c>
      <c r="K910" s="287">
        <f>15+6*C910/3+6*(D910/2)/3</f>
        <v>16</v>
      </c>
      <c r="L910" s="287">
        <f>J910-K910</f>
        <v>-3</v>
      </c>
      <c r="M910" s="290">
        <f>SUMPRODUCT(TEXT(L910-{0,5,15,25,35},"0;\0")*{0,2,3,3,7})</f>
        <v>0</v>
      </c>
    </row>
    <row r="911" spans="1:13" ht="27">
      <c r="A911" s="234" t="s">
        <v>1888</v>
      </c>
      <c r="B911" s="234"/>
      <c r="C911" s="280"/>
      <c r="D911" s="280"/>
      <c r="E911" s="22" t="s">
        <v>32</v>
      </c>
      <c r="F911" s="18" t="s">
        <v>342</v>
      </c>
      <c r="G911" s="18">
        <v>6</v>
      </c>
      <c r="H911" s="18">
        <v>607</v>
      </c>
      <c r="I911" s="42" t="s">
        <v>423</v>
      </c>
      <c r="J911" s="289"/>
      <c r="K911" s="289"/>
      <c r="L911" s="289"/>
      <c r="M911" s="292"/>
    </row>
    <row r="912" spans="1:13" ht="13.5">
      <c r="A912" s="163" t="s">
        <v>1888</v>
      </c>
      <c r="B912" s="163" t="s">
        <v>424</v>
      </c>
      <c r="C912" s="162">
        <v>0</v>
      </c>
      <c r="D912" s="162">
        <v>2</v>
      </c>
      <c r="E912" s="22" t="s">
        <v>83</v>
      </c>
      <c r="F912" s="18" t="s">
        <v>344</v>
      </c>
      <c r="G912" s="18">
        <v>4</v>
      </c>
      <c r="H912" s="42">
        <v>438</v>
      </c>
      <c r="I912" s="43" t="s">
        <v>422</v>
      </c>
      <c r="J912" s="281">
        <v>13</v>
      </c>
      <c r="K912" s="281">
        <f>15+6*C912/3+6*(D912/2)/3</f>
        <v>17</v>
      </c>
      <c r="L912" s="281">
        <f>J912-K912</f>
        <v>-4</v>
      </c>
      <c r="M912" s="284">
        <f>SUMPRODUCT(TEXT(L912-{0,5,15,25,35},"0;\0")*{0,2,3,3,7})</f>
        <v>0</v>
      </c>
    </row>
    <row r="913" spans="1:13" ht="27">
      <c r="A913" s="163" t="s">
        <v>1888</v>
      </c>
      <c r="B913" s="163"/>
      <c r="C913" s="162"/>
      <c r="D913" s="162"/>
      <c r="E913" s="22" t="s">
        <v>32</v>
      </c>
      <c r="F913" s="18" t="s">
        <v>342</v>
      </c>
      <c r="G913" s="18">
        <v>6</v>
      </c>
      <c r="H913" s="18">
        <v>607</v>
      </c>
      <c r="I913" s="42" t="s">
        <v>423</v>
      </c>
      <c r="J913" s="283"/>
      <c r="K913" s="283"/>
      <c r="L913" s="283"/>
      <c r="M913" s="286"/>
    </row>
    <row r="914" spans="1:13" ht="13.5">
      <c r="A914" s="163" t="s">
        <v>1888</v>
      </c>
      <c r="B914" s="163" t="s">
        <v>425</v>
      </c>
      <c r="C914" s="280">
        <v>0</v>
      </c>
      <c r="D914" s="162">
        <v>2</v>
      </c>
      <c r="E914" s="22" t="s">
        <v>83</v>
      </c>
      <c r="F914" s="18" t="s">
        <v>344</v>
      </c>
      <c r="G914" s="18">
        <v>4</v>
      </c>
      <c r="H914" s="42">
        <v>438</v>
      </c>
      <c r="I914" s="43" t="s">
        <v>422</v>
      </c>
      <c r="J914" s="281">
        <v>13</v>
      </c>
      <c r="K914" s="281">
        <f>15+6*C914/3+6*(D914/2)/3</f>
        <v>17</v>
      </c>
      <c r="L914" s="281">
        <f>J914-K914</f>
        <v>-4</v>
      </c>
      <c r="M914" s="284">
        <f>SUMPRODUCT(TEXT(L914-{0,5,15,25,35},"0;\0")*{0,2,3,3,7})</f>
        <v>0</v>
      </c>
    </row>
    <row r="915" spans="1:13" ht="27">
      <c r="A915" s="163" t="s">
        <v>1889</v>
      </c>
      <c r="B915" s="163"/>
      <c r="C915" s="280"/>
      <c r="D915" s="162"/>
      <c r="E915" s="22" t="s">
        <v>32</v>
      </c>
      <c r="F915" s="18" t="s">
        <v>342</v>
      </c>
      <c r="G915" s="18">
        <v>6</v>
      </c>
      <c r="H915" s="18">
        <v>607</v>
      </c>
      <c r="I915" s="42" t="s">
        <v>423</v>
      </c>
      <c r="J915" s="283"/>
      <c r="K915" s="283"/>
      <c r="L915" s="283"/>
      <c r="M915" s="286"/>
    </row>
    <row r="916" spans="1:13" ht="13.5">
      <c r="A916" s="163" t="s">
        <v>1889</v>
      </c>
      <c r="B916" s="163" t="s">
        <v>426</v>
      </c>
      <c r="C916" s="162">
        <v>0</v>
      </c>
      <c r="D916" s="162">
        <v>0</v>
      </c>
      <c r="E916" s="22" t="s">
        <v>83</v>
      </c>
      <c r="F916" s="18" t="s">
        <v>344</v>
      </c>
      <c r="G916" s="18">
        <v>4</v>
      </c>
      <c r="H916" s="42">
        <v>438</v>
      </c>
      <c r="I916" s="43" t="s">
        <v>422</v>
      </c>
      <c r="J916" s="281">
        <v>13</v>
      </c>
      <c r="K916" s="281">
        <f>15+6*C916/3+6*(D916/2)/3</f>
        <v>15</v>
      </c>
      <c r="L916" s="281">
        <f>J916-K916</f>
        <v>-2</v>
      </c>
      <c r="M916" s="284">
        <f>SUMPRODUCT(TEXT(L916-{0,5,15,25,35},"0;\0")*{0,2,3,3,7})</f>
        <v>0</v>
      </c>
    </row>
    <row r="917" spans="1:13" ht="27">
      <c r="A917" s="163" t="s">
        <v>1874</v>
      </c>
      <c r="B917" s="163"/>
      <c r="C917" s="162"/>
      <c r="D917" s="162"/>
      <c r="E917" s="22" t="s">
        <v>32</v>
      </c>
      <c r="F917" s="18" t="s">
        <v>342</v>
      </c>
      <c r="G917" s="18">
        <v>6</v>
      </c>
      <c r="H917" s="18">
        <v>607</v>
      </c>
      <c r="I917" s="42" t="s">
        <v>423</v>
      </c>
      <c r="J917" s="283"/>
      <c r="K917" s="283"/>
      <c r="L917" s="283"/>
      <c r="M917" s="286"/>
    </row>
    <row r="918" spans="1:13" ht="27">
      <c r="A918" s="87" t="s">
        <v>1874</v>
      </c>
      <c r="B918" s="87" t="s">
        <v>427</v>
      </c>
      <c r="C918" s="92">
        <v>0</v>
      </c>
      <c r="D918" s="88">
        <v>0</v>
      </c>
      <c r="E918" s="22" t="s">
        <v>32</v>
      </c>
      <c r="F918" s="18" t="s">
        <v>342</v>
      </c>
      <c r="G918" s="18">
        <v>6</v>
      </c>
      <c r="H918" s="18">
        <v>607</v>
      </c>
      <c r="I918" s="42" t="s">
        <v>423</v>
      </c>
      <c r="J918" s="78">
        <v>8</v>
      </c>
      <c r="K918" s="78">
        <f>15+6*C918/3+6*(D918/2)/3</f>
        <v>15</v>
      </c>
      <c r="L918" s="78">
        <f>J918-K918</f>
        <v>-7</v>
      </c>
      <c r="M918" s="44">
        <f>SUMPRODUCT(TEXT(L918-{0,5,15,25,35},"0;\0")*{0,2,3,3,7})</f>
        <v>0</v>
      </c>
    </row>
    <row r="919" spans="1:13" ht="13.5">
      <c r="A919" s="163" t="s">
        <v>1874</v>
      </c>
      <c r="B919" s="163" t="s">
        <v>428</v>
      </c>
      <c r="C919" s="162">
        <v>0</v>
      </c>
      <c r="D919" s="280">
        <v>1</v>
      </c>
      <c r="E919" s="22" t="s">
        <v>83</v>
      </c>
      <c r="F919" s="18" t="s">
        <v>344</v>
      </c>
      <c r="G919" s="18">
        <v>4</v>
      </c>
      <c r="H919" s="42">
        <v>435</v>
      </c>
      <c r="I919" s="43" t="s">
        <v>350</v>
      </c>
      <c r="J919" s="281">
        <v>11.03</v>
      </c>
      <c r="K919" s="287">
        <f>15+6*C919/3+6*(D919/2)/3</f>
        <v>16</v>
      </c>
      <c r="L919" s="281">
        <f>J919-K919</f>
        <v>-4.9700000000000006</v>
      </c>
      <c r="M919" s="284">
        <f>SUMPRODUCT(TEXT(L919-{0,5,15,25,35},"0;\0")*{0,2,3,3,7})</f>
        <v>0</v>
      </c>
    </row>
    <row r="920" spans="1:13" ht="27">
      <c r="A920" s="163" t="s">
        <v>1890</v>
      </c>
      <c r="B920" s="163"/>
      <c r="C920" s="162"/>
      <c r="D920" s="280"/>
      <c r="E920" s="22" t="s">
        <v>32</v>
      </c>
      <c r="F920" s="18" t="s">
        <v>342</v>
      </c>
      <c r="G920" s="18">
        <v>6</v>
      </c>
      <c r="H920" s="18">
        <v>608</v>
      </c>
      <c r="I920" s="42" t="s">
        <v>429</v>
      </c>
      <c r="J920" s="283"/>
      <c r="K920" s="289"/>
      <c r="L920" s="283"/>
      <c r="M920" s="286"/>
    </row>
    <row r="921" spans="1:13" ht="13.5">
      <c r="A921" s="163" t="s">
        <v>1890</v>
      </c>
      <c r="B921" s="163" t="s">
        <v>430</v>
      </c>
      <c r="C921" s="280">
        <v>0</v>
      </c>
      <c r="D921" s="162">
        <v>2</v>
      </c>
      <c r="E921" s="22" t="s">
        <v>83</v>
      </c>
      <c r="F921" s="18" t="s">
        <v>344</v>
      </c>
      <c r="G921" s="18">
        <v>4</v>
      </c>
      <c r="H921" s="42">
        <v>438</v>
      </c>
      <c r="I921" s="43" t="s">
        <v>422</v>
      </c>
      <c r="J921" s="281">
        <v>11.43</v>
      </c>
      <c r="K921" s="281">
        <f>15+6*C921/3+6*(D921/2)/3</f>
        <v>17</v>
      </c>
      <c r="L921" s="281">
        <f>J921-K921</f>
        <v>-5.57</v>
      </c>
      <c r="M921" s="284">
        <f>SUMPRODUCT(TEXT(L921-{0,5,15,25,35},"0;\0")*{0,2,3,3,7})</f>
        <v>0</v>
      </c>
    </row>
    <row r="922" spans="1:13" ht="27">
      <c r="A922" s="163" t="s">
        <v>1890</v>
      </c>
      <c r="B922" s="163"/>
      <c r="C922" s="280"/>
      <c r="D922" s="162"/>
      <c r="E922" s="22" t="s">
        <v>32</v>
      </c>
      <c r="F922" s="18" t="s">
        <v>342</v>
      </c>
      <c r="G922" s="18">
        <v>6</v>
      </c>
      <c r="H922" s="18">
        <v>608</v>
      </c>
      <c r="I922" s="42" t="s">
        <v>429</v>
      </c>
      <c r="J922" s="283"/>
      <c r="K922" s="283"/>
      <c r="L922" s="283"/>
      <c r="M922" s="286"/>
    </row>
    <row r="923" spans="1:13" ht="13.5">
      <c r="A923" s="162" t="s">
        <v>1890</v>
      </c>
      <c r="B923" s="162" t="s">
        <v>431</v>
      </c>
      <c r="C923" s="162">
        <v>0</v>
      </c>
      <c r="D923" s="162">
        <v>4</v>
      </c>
      <c r="E923" s="22" t="s">
        <v>83</v>
      </c>
      <c r="F923" s="18" t="s">
        <v>344</v>
      </c>
      <c r="G923" s="18">
        <v>4</v>
      </c>
      <c r="H923" s="42">
        <v>438</v>
      </c>
      <c r="I923" s="43" t="s">
        <v>422</v>
      </c>
      <c r="J923" s="281">
        <v>17.66</v>
      </c>
      <c r="K923" s="281">
        <f>15+6*C923/3+6*(D923/2)/3</f>
        <v>19</v>
      </c>
      <c r="L923" s="281">
        <f>J923-K923</f>
        <v>-1.3399999999999999</v>
      </c>
      <c r="M923" s="284">
        <f>SUMPRODUCT(TEXT(L923-{0,5,15,25,35},"0;\0")*{0,2,3,3,7})</f>
        <v>0</v>
      </c>
    </row>
    <row r="924" spans="1:13" ht="27">
      <c r="A924" s="162" t="s">
        <v>1891</v>
      </c>
      <c r="B924" s="162"/>
      <c r="C924" s="162"/>
      <c r="D924" s="162"/>
      <c r="E924" s="22" t="s">
        <v>32</v>
      </c>
      <c r="F924" s="18" t="s">
        <v>342</v>
      </c>
      <c r="G924" s="18">
        <v>7</v>
      </c>
      <c r="H924" s="18">
        <v>711</v>
      </c>
      <c r="I924" s="42" t="s">
        <v>432</v>
      </c>
      <c r="J924" s="282"/>
      <c r="K924" s="282"/>
      <c r="L924" s="282"/>
      <c r="M924" s="285"/>
    </row>
    <row r="925" spans="1:13" ht="27">
      <c r="A925" s="162" t="s">
        <v>1891</v>
      </c>
      <c r="B925" s="162"/>
      <c r="C925" s="162"/>
      <c r="D925" s="162"/>
      <c r="E925" s="22" t="s">
        <v>32</v>
      </c>
      <c r="F925" s="18" t="s">
        <v>342</v>
      </c>
      <c r="G925" s="18">
        <v>6</v>
      </c>
      <c r="H925" s="18">
        <v>608</v>
      </c>
      <c r="I925" s="42" t="s">
        <v>429</v>
      </c>
      <c r="J925" s="283"/>
      <c r="K925" s="283"/>
      <c r="L925" s="283"/>
      <c r="M925" s="286"/>
    </row>
    <row r="926" spans="1:13" ht="13.5">
      <c r="A926" s="163" t="s">
        <v>1891</v>
      </c>
      <c r="B926" s="163" t="s">
        <v>433</v>
      </c>
      <c r="C926" s="280">
        <v>0</v>
      </c>
      <c r="D926" s="162">
        <v>2</v>
      </c>
      <c r="E926" s="22" t="s">
        <v>83</v>
      </c>
      <c r="F926" s="18" t="s">
        <v>344</v>
      </c>
      <c r="G926" s="18">
        <v>4</v>
      </c>
      <c r="H926" s="42">
        <v>438</v>
      </c>
      <c r="I926" s="43" t="s">
        <v>422</v>
      </c>
      <c r="J926" s="281">
        <v>11.43</v>
      </c>
      <c r="K926" s="281">
        <f>15+6*C926/3+6*(D926/2)/3</f>
        <v>17</v>
      </c>
      <c r="L926" s="281">
        <f>J926-K926</f>
        <v>-5.57</v>
      </c>
      <c r="M926" s="284">
        <f>SUMPRODUCT(TEXT(L926-{0,5,15,25,35},"0;\0")*{0,2,3,3,7})</f>
        <v>0</v>
      </c>
    </row>
    <row r="927" spans="1:13" ht="27">
      <c r="A927" s="163" t="s">
        <v>1891</v>
      </c>
      <c r="B927" s="163"/>
      <c r="C927" s="280"/>
      <c r="D927" s="162"/>
      <c r="E927" s="22" t="s">
        <v>32</v>
      </c>
      <c r="F927" s="18" t="s">
        <v>342</v>
      </c>
      <c r="G927" s="18">
        <v>6</v>
      </c>
      <c r="H927" s="18">
        <v>608</v>
      </c>
      <c r="I927" s="42" t="s">
        <v>429</v>
      </c>
      <c r="J927" s="283"/>
      <c r="K927" s="283"/>
      <c r="L927" s="283"/>
      <c r="M927" s="286"/>
    </row>
    <row r="928" spans="1:13" ht="27">
      <c r="A928" s="234" t="s">
        <v>1891</v>
      </c>
      <c r="B928" s="234" t="s">
        <v>434</v>
      </c>
      <c r="C928" s="165">
        <v>0</v>
      </c>
      <c r="D928" s="165">
        <v>4</v>
      </c>
      <c r="E928" s="22" t="s">
        <v>32</v>
      </c>
      <c r="F928" s="18" t="s">
        <v>342</v>
      </c>
      <c r="G928" s="18">
        <v>6</v>
      </c>
      <c r="H928" s="18">
        <v>608</v>
      </c>
      <c r="I928" s="42" t="s">
        <v>429</v>
      </c>
      <c r="J928" s="287">
        <v>19.07</v>
      </c>
      <c r="K928" s="287">
        <f>15+6*C928/3+6*(D928/2)/3</f>
        <v>19</v>
      </c>
      <c r="L928" s="287">
        <f>J928-K928</f>
        <v>7.0000000000000284E-2</v>
      </c>
      <c r="M928" s="290">
        <f>SUMPRODUCT(TEXT(L928-{0,5,15,25,35},"0;\0")*{0,2,3,3,7})</f>
        <v>0</v>
      </c>
    </row>
    <row r="929" spans="1:13" ht="27">
      <c r="A929" s="234" t="s">
        <v>1892</v>
      </c>
      <c r="B929" s="234"/>
      <c r="C929" s="165"/>
      <c r="D929" s="165"/>
      <c r="E929" s="22" t="s">
        <v>32</v>
      </c>
      <c r="F929" s="18" t="s">
        <v>342</v>
      </c>
      <c r="G929" s="18">
        <v>7</v>
      </c>
      <c r="H929" s="18">
        <v>705</v>
      </c>
      <c r="I929" s="42" t="s">
        <v>435</v>
      </c>
      <c r="J929" s="288"/>
      <c r="K929" s="288"/>
      <c r="L929" s="288"/>
      <c r="M929" s="291"/>
    </row>
    <row r="930" spans="1:13" ht="13.5">
      <c r="A930" s="234" t="s">
        <v>1892</v>
      </c>
      <c r="B930" s="234"/>
      <c r="C930" s="165"/>
      <c r="D930" s="165"/>
      <c r="E930" s="22" t="s">
        <v>83</v>
      </c>
      <c r="F930" s="18" t="s">
        <v>344</v>
      </c>
      <c r="G930" s="18">
        <v>3</v>
      </c>
      <c r="H930" s="42">
        <v>344</v>
      </c>
      <c r="I930" s="43" t="s">
        <v>364</v>
      </c>
      <c r="J930" s="289"/>
      <c r="K930" s="289"/>
      <c r="L930" s="289"/>
      <c r="M930" s="292"/>
    </row>
    <row r="931" spans="1:13" ht="27">
      <c r="A931" s="234" t="s">
        <v>1892</v>
      </c>
      <c r="B931" s="234" t="s">
        <v>436</v>
      </c>
      <c r="C931" s="280">
        <v>0</v>
      </c>
      <c r="D931" s="165">
        <v>4</v>
      </c>
      <c r="E931" s="22" t="s">
        <v>32</v>
      </c>
      <c r="F931" s="18" t="s">
        <v>342</v>
      </c>
      <c r="G931" s="18">
        <v>6</v>
      </c>
      <c r="H931" s="18">
        <v>608</v>
      </c>
      <c r="I931" s="42" t="s">
        <v>429</v>
      </c>
      <c r="J931" s="287">
        <v>20.78</v>
      </c>
      <c r="K931" s="287">
        <f>15+6*C931/3+6*(D931/2)/3</f>
        <v>19</v>
      </c>
      <c r="L931" s="287">
        <f>J931-K931</f>
        <v>1.7800000000000011</v>
      </c>
      <c r="M931" s="290">
        <f>SUMPRODUCT(TEXT(L931-{0,5,15,25,35},"0;\0")*{0,2,3,3,7})</f>
        <v>0</v>
      </c>
    </row>
    <row r="932" spans="1:13" ht="13.5">
      <c r="A932" s="234" t="s">
        <v>1892</v>
      </c>
      <c r="B932" s="234"/>
      <c r="C932" s="280"/>
      <c r="D932" s="165"/>
      <c r="E932" s="22" t="s">
        <v>83</v>
      </c>
      <c r="F932" s="18" t="s">
        <v>344</v>
      </c>
      <c r="G932" s="18">
        <v>4</v>
      </c>
      <c r="H932" s="42">
        <v>438</v>
      </c>
      <c r="I932" s="43" t="s">
        <v>422</v>
      </c>
      <c r="J932" s="288"/>
      <c r="K932" s="288"/>
      <c r="L932" s="288"/>
      <c r="M932" s="291"/>
    </row>
    <row r="933" spans="1:13" ht="27">
      <c r="A933" s="234" t="s">
        <v>1892</v>
      </c>
      <c r="B933" s="234"/>
      <c r="C933" s="280"/>
      <c r="D933" s="165"/>
      <c r="E933" s="22" t="s">
        <v>32</v>
      </c>
      <c r="F933" s="18" t="s">
        <v>342</v>
      </c>
      <c r="G933" s="18">
        <v>7</v>
      </c>
      <c r="H933" s="18">
        <v>705</v>
      </c>
      <c r="I933" s="42" t="s">
        <v>435</v>
      </c>
      <c r="J933" s="289"/>
      <c r="K933" s="289"/>
      <c r="L933" s="289"/>
      <c r="M933" s="292"/>
    </row>
    <row r="934" spans="1:13" ht="13.5">
      <c r="A934" s="163" t="s">
        <v>1892</v>
      </c>
      <c r="B934" s="163" t="s">
        <v>437</v>
      </c>
      <c r="C934" s="162">
        <v>0</v>
      </c>
      <c r="D934" s="162">
        <v>2</v>
      </c>
      <c r="E934" s="22" t="s">
        <v>83</v>
      </c>
      <c r="F934" s="18" t="s">
        <v>344</v>
      </c>
      <c r="G934" s="18">
        <v>3</v>
      </c>
      <c r="H934" s="42">
        <v>344</v>
      </c>
      <c r="I934" s="43" t="s">
        <v>364</v>
      </c>
      <c r="J934" s="281">
        <v>9.7200000000000006</v>
      </c>
      <c r="K934" s="281">
        <f>15+6*C934/3+6*(D934/2)/3</f>
        <v>17</v>
      </c>
      <c r="L934" s="281">
        <f>J934-K934</f>
        <v>-7.2799999999999994</v>
      </c>
      <c r="M934" s="284">
        <f>SUMPRODUCT(TEXT(L934-{0,5,15,25,35},"0;\0")*{0,2,3,3,7})</f>
        <v>0</v>
      </c>
    </row>
    <row r="935" spans="1:13" ht="27">
      <c r="A935" s="163" t="s">
        <v>1892</v>
      </c>
      <c r="B935" s="163"/>
      <c r="C935" s="162"/>
      <c r="D935" s="162"/>
      <c r="E935" s="22" t="s">
        <v>32</v>
      </c>
      <c r="F935" s="18" t="s">
        <v>342</v>
      </c>
      <c r="G935" s="18">
        <v>6</v>
      </c>
      <c r="H935" s="18">
        <v>608</v>
      </c>
      <c r="I935" s="42" t="s">
        <v>429</v>
      </c>
      <c r="J935" s="283"/>
      <c r="K935" s="283"/>
      <c r="L935" s="283"/>
      <c r="M935" s="286"/>
    </row>
    <row r="936" spans="1:13" ht="13.5">
      <c r="A936" s="163" t="s">
        <v>1892</v>
      </c>
      <c r="B936" s="163" t="s">
        <v>438</v>
      </c>
      <c r="C936" s="280">
        <v>11</v>
      </c>
      <c r="D936" s="280">
        <v>2</v>
      </c>
      <c r="E936" s="22" t="s">
        <v>83</v>
      </c>
      <c r="F936" s="18" t="s">
        <v>344</v>
      </c>
      <c r="G936" s="18">
        <v>3</v>
      </c>
      <c r="H936" s="42">
        <v>344</v>
      </c>
      <c r="I936" s="43" t="s">
        <v>364</v>
      </c>
      <c r="J936" s="281">
        <v>19.96</v>
      </c>
      <c r="K936" s="281">
        <f>15+6*C936/3+6*(D936/2)/3</f>
        <v>39</v>
      </c>
      <c r="L936" s="281">
        <f>J936-K936</f>
        <v>-19.04</v>
      </c>
      <c r="M936" s="284">
        <f>SUMPRODUCT(TEXT(L936-{0,5,15,25,35},"0;\0")*{0,2,3,3,7})</f>
        <v>0</v>
      </c>
    </row>
    <row r="937" spans="1:13" ht="27">
      <c r="A937" s="163" t="s">
        <v>1892</v>
      </c>
      <c r="B937" s="163"/>
      <c r="C937" s="280"/>
      <c r="D937" s="280"/>
      <c r="E937" s="22" t="s">
        <v>32</v>
      </c>
      <c r="F937" s="18" t="s">
        <v>342</v>
      </c>
      <c r="G937" s="18">
        <v>6</v>
      </c>
      <c r="H937" s="18">
        <v>609</v>
      </c>
      <c r="I937" s="42" t="s">
        <v>439</v>
      </c>
      <c r="J937" s="283"/>
      <c r="K937" s="283"/>
      <c r="L937" s="283"/>
      <c r="M937" s="286"/>
    </row>
    <row r="938" spans="1:13" ht="13.5">
      <c r="A938" s="163" t="s">
        <v>1892</v>
      </c>
      <c r="B938" s="163" t="s">
        <v>440</v>
      </c>
      <c r="C938" s="162">
        <v>11</v>
      </c>
      <c r="D938" s="162">
        <v>2</v>
      </c>
      <c r="E938" s="22" t="s">
        <v>83</v>
      </c>
      <c r="F938" s="18" t="s">
        <v>344</v>
      </c>
      <c r="G938" s="18">
        <v>4</v>
      </c>
      <c r="H938" s="42">
        <v>435</v>
      </c>
      <c r="I938" s="43" t="s">
        <v>350</v>
      </c>
      <c r="J938" s="281">
        <v>21.27</v>
      </c>
      <c r="K938" s="281">
        <f>15+6*C938/3+6*(D938/2)/3</f>
        <v>39</v>
      </c>
      <c r="L938" s="281">
        <f>J938-K938</f>
        <v>-17.73</v>
      </c>
      <c r="M938" s="284">
        <f>SUMPRODUCT(TEXT(L938-{0,5,15,25,35},"0;\0")*{0,2,3,3,7})</f>
        <v>0</v>
      </c>
    </row>
    <row r="939" spans="1:13" ht="27">
      <c r="A939" s="163" t="s">
        <v>1892</v>
      </c>
      <c r="B939" s="163"/>
      <c r="C939" s="162"/>
      <c r="D939" s="162"/>
      <c r="E939" s="22" t="s">
        <v>32</v>
      </c>
      <c r="F939" s="18" t="s">
        <v>342</v>
      </c>
      <c r="G939" s="18">
        <v>6</v>
      </c>
      <c r="H939" s="18">
        <v>609</v>
      </c>
      <c r="I939" s="42" t="s">
        <v>439</v>
      </c>
      <c r="J939" s="283"/>
      <c r="K939" s="283"/>
      <c r="L939" s="283"/>
      <c r="M939" s="286"/>
    </row>
    <row r="940" spans="1:13" ht="27">
      <c r="A940" s="280" t="s">
        <v>1892</v>
      </c>
      <c r="B940" s="280" t="s">
        <v>441</v>
      </c>
      <c r="C940" s="280">
        <v>10</v>
      </c>
      <c r="D940" s="280">
        <v>7</v>
      </c>
      <c r="E940" s="22" t="s">
        <v>32</v>
      </c>
      <c r="F940" s="18" t="s">
        <v>342</v>
      </c>
      <c r="G940" s="18">
        <v>7</v>
      </c>
      <c r="H940" s="18">
        <v>711</v>
      </c>
      <c r="I940" s="42" t="s">
        <v>432</v>
      </c>
      <c r="J940" s="281">
        <v>26.19</v>
      </c>
      <c r="K940" s="281">
        <f>15+6*C940/3+6*(D940/2)/3</f>
        <v>42</v>
      </c>
      <c r="L940" s="281">
        <f>J940-K940</f>
        <v>-15.809999999999999</v>
      </c>
      <c r="M940" s="284">
        <f>SUMPRODUCT(TEXT(L940-{0,5,15,25,35},"0;\0")*{0,2,3,3,7})</f>
        <v>0</v>
      </c>
    </row>
    <row r="941" spans="1:13" ht="13.5">
      <c r="A941" s="280" t="s">
        <v>1892</v>
      </c>
      <c r="B941" s="280"/>
      <c r="C941" s="280"/>
      <c r="D941" s="280"/>
      <c r="E941" s="22" t="s">
        <v>83</v>
      </c>
      <c r="F941" s="18" t="s">
        <v>344</v>
      </c>
      <c r="G941" s="18">
        <v>3</v>
      </c>
      <c r="H941" s="42">
        <v>344</v>
      </c>
      <c r="I941" s="43" t="s">
        <v>364</v>
      </c>
      <c r="J941" s="282"/>
      <c r="K941" s="282"/>
      <c r="L941" s="282"/>
      <c r="M941" s="285"/>
    </row>
    <row r="942" spans="1:13" ht="27">
      <c r="A942" s="280" t="s">
        <v>1892</v>
      </c>
      <c r="B942" s="280"/>
      <c r="C942" s="280"/>
      <c r="D942" s="280"/>
      <c r="E942" s="22" t="s">
        <v>32</v>
      </c>
      <c r="F942" s="18" t="s">
        <v>342</v>
      </c>
      <c r="G942" s="18">
        <v>6</v>
      </c>
      <c r="H942" s="18">
        <v>609</v>
      </c>
      <c r="I942" s="42" t="s">
        <v>439</v>
      </c>
      <c r="J942" s="283"/>
      <c r="K942" s="283"/>
      <c r="L942" s="283"/>
      <c r="M942" s="286"/>
    </row>
    <row r="943" spans="1:13" ht="27">
      <c r="A943" s="280" t="s">
        <v>1892</v>
      </c>
      <c r="B943" s="280" t="s">
        <v>442</v>
      </c>
      <c r="C943" s="280">
        <v>16</v>
      </c>
      <c r="D943" s="280">
        <v>5</v>
      </c>
      <c r="E943" s="22" t="s">
        <v>32</v>
      </c>
      <c r="F943" s="18" t="s">
        <v>342</v>
      </c>
      <c r="G943" s="18">
        <v>6</v>
      </c>
      <c r="H943" s="18">
        <v>610</v>
      </c>
      <c r="I943" s="42" t="s">
        <v>443</v>
      </c>
      <c r="J943" s="281">
        <v>40.5</v>
      </c>
      <c r="K943" s="281">
        <f>15+6*C943/3+6*(D943/2)/3</f>
        <v>52</v>
      </c>
      <c r="L943" s="281">
        <f>J943-K943</f>
        <v>-11.5</v>
      </c>
      <c r="M943" s="284">
        <f>SUMPRODUCT(TEXT(L943-{0,5,15,25,35},"0;\0")*{0,2,3,3,7})</f>
        <v>0</v>
      </c>
    </row>
    <row r="944" spans="1:13" ht="13.5">
      <c r="A944" s="280" t="s">
        <v>1893</v>
      </c>
      <c r="B944" s="280"/>
      <c r="C944" s="280"/>
      <c r="D944" s="280"/>
      <c r="E944" s="22" t="s">
        <v>83</v>
      </c>
      <c r="F944" s="18" t="s">
        <v>344</v>
      </c>
      <c r="G944" s="18">
        <v>3</v>
      </c>
      <c r="H944" s="42">
        <v>342</v>
      </c>
      <c r="I944" s="43" t="s">
        <v>444</v>
      </c>
      <c r="J944" s="282"/>
      <c r="K944" s="282"/>
      <c r="L944" s="282"/>
      <c r="M944" s="285"/>
    </row>
    <row r="945" spans="1:13" ht="27">
      <c r="A945" s="280" t="s">
        <v>1893</v>
      </c>
      <c r="B945" s="280"/>
      <c r="C945" s="280"/>
      <c r="D945" s="280"/>
      <c r="E945" s="22" t="s">
        <v>32</v>
      </c>
      <c r="F945" s="18" t="s">
        <v>342</v>
      </c>
      <c r="G945" s="18">
        <v>7</v>
      </c>
      <c r="H945" s="18">
        <v>707</v>
      </c>
      <c r="I945" s="42" t="s">
        <v>445</v>
      </c>
      <c r="J945" s="283"/>
      <c r="K945" s="283"/>
      <c r="L945" s="283"/>
      <c r="M945" s="286"/>
    </row>
    <row r="946" spans="1:13" ht="13.5">
      <c r="A946" s="163" t="s">
        <v>1893</v>
      </c>
      <c r="B946" s="163" t="s">
        <v>446</v>
      </c>
      <c r="C946" s="162">
        <v>6</v>
      </c>
      <c r="D946" s="162">
        <v>5</v>
      </c>
      <c r="E946" s="22" t="s">
        <v>83</v>
      </c>
      <c r="F946" s="18" t="s">
        <v>344</v>
      </c>
      <c r="G946" s="18">
        <v>3</v>
      </c>
      <c r="H946" s="42">
        <v>342</v>
      </c>
      <c r="I946" s="43" t="s">
        <v>444</v>
      </c>
      <c r="J946" s="281">
        <v>20.5</v>
      </c>
      <c r="K946" s="281">
        <f>15+6*C946/3+6*(D946/2)/3</f>
        <v>32</v>
      </c>
      <c r="L946" s="281">
        <f>J946-K946</f>
        <v>-11.5</v>
      </c>
      <c r="M946" s="284">
        <f>SUMPRODUCT(TEXT(L946-{0,5,15,25,35},"0;\0")*{0,2,3,3,7})</f>
        <v>0</v>
      </c>
    </row>
    <row r="947" spans="1:13" ht="27">
      <c r="A947" s="163" t="s">
        <v>1894</v>
      </c>
      <c r="B947" s="163"/>
      <c r="C947" s="162"/>
      <c r="D947" s="162"/>
      <c r="E947" s="22" t="s">
        <v>32</v>
      </c>
      <c r="F947" s="18" t="s">
        <v>342</v>
      </c>
      <c r="G947" s="18">
        <v>6</v>
      </c>
      <c r="H947" s="18">
        <v>610</v>
      </c>
      <c r="I947" s="42" t="s">
        <v>443</v>
      </c>
      <c r="J947" s="283"/>
      <c r="K947" s="283"/>
      <c r="L947" s="283"/>
      <c r="M947" s="286"/>
    </row>
    <row r="948" spans="1:13" ht="13.5">
      <c r="A948" s="163" t="s">
        <v>1894</v>
      </c>
      <c r="B948" s="163" t="s">
        <v>447</v>
      </c>
      <c r="C948" s="162">
        <v>3</v>
      </c>
      <c r="D948" s="162">
        <v>5</v>
      </c>
      <c r="E948" s="22" t="s">
        <v>83</v>
      </c>
      <c r="F948" s="18" t="s">
        <v>344</v>
      </c>
      <c r="G948" s="18">
        <v>3</v>
      </c>
      <c r="H948" s="42">
        <v>342</v>
      </c>
      <c r="I948" s="43" t="s">
        <v>444</v>
      </c>
      <c r="J948" s="281">
        <v>20.5</v>
      </c>
      <c r="K948" s="281">
        <f>15+6*C948/3+6*(D948/2)/3</f>
        <v>26</v>
      </c>
      <c r="L948" s="281">
        <f>J948-K948</f>
        <v>-5.5</v>
      </c>
      <c r="M948" s="284">
        <f>SUMPRODUCT(TEXT(L948-{0,5,15,25,35},"0;\0")*{0,2,3,3,7})</f>
        <v>0</v>
      </c>
    </row>
    <row r="949" spans="1:13" ht="27">
      <c r="A949" s="163" t="s">
        <v>1892</v>
      </c>
      <c r="B949" s="163"/>
      <c r="C949" s="162"/>
      <c r="D949" s="162"/>
      <c r="E949" s="22" t="s">
        <v>32</v>
      </c>
      <c r="F949" s="18" t="s">
        <v>342</v>
      </c>
      <c r="G949" s="18">
        <v>6</v>
      </c>
      <c r="H949" s="18">
        <v>610</v>
      </c>
      <c r="I949" s="42" t="s">
        <v>443</v>
      </c>
      <c r="J949" s="283"/>
      <c r="K949" s="283"/>
      <c r="L949" s="283"/>
      <c r="M949" s="286"/>
    </row>
    <row r="950" spans="1:13" ht="13.5">
      <c r="A950" s="163" t="s">
        <v>1892</v>
      </c>
      <c r="B950" s="163" t="s">
        <v>448</v>
      </c>
      <c r="C950" s="280">
        <v>0</v>
      </c>
      <c r="D950" s="280">
        <v>3</v>
      </c>
      <c r="E950" s="22" t="s">
        <v>83</v>
      </c>
      <c r="F950" s="18" t="s">
        <v>344</v>
      </c>
      <c r="G950" s="18">
        <v>3</v>
      </c>
      <c r="H950" s="42">
        <v>342</v>
      </c>
      <c r="I950" s="43" t="s">
        <v>444</v>
      </c>
      <c r="J950" s="281">
        <v>9.83</v>
      </c>
      <c r="K950" s="281">
        <f>15+6*C950/3+6*(D950/2)/3</f>
        <v>18</v>
      </c>
      <c r="L950" s="281">
        <f>J950-K950</f>
        <v>-8.17</v>
      </c>
      <c r="M950" s="284">
        <f>SUMPRODUCT(TEXT(L950-{0,5,15,25,35},"0;\0")*{0,2,3,3,7})</f>
        <v>0</v>
      </c>
    </row>
    <row r="951" spans="1:13" ht="27">
      <c r="A951" s="163" t="s">
        <v>1892</v>
      </c>
      <c r="B951" s="163"/>
      <c r="C951" s="280"/>
      <c r="D951" s="280"/>
      <c r="E951" s="22" t="s">
        <v>32</v>
      </c>
      <c r="F951" s="18" t="s">
        <v>342</v>
      </c>
      <c r="G951" s="18">
        <v>6</v>
      </c>
      <c r="H951" s="18">
        <v>611</v>
      </c>
      <c r="I951" s="42" t="s">
        <v>449</v>
      </c>
      <c r="J951" s="283"/>
      <c r="K951" s="283"/>
      <c r="L951" s="283"/>
      <c r="M951" s="286"/>
    </row>
    <row r="952" spans="1:13" ht="13.5">
      <c r="A952" s="163" t="s">
        <v>1892</v>
      </c>
      <c r="B952" s="163" t="s">
        <v>450</v>
      </c>
      <c r="C952" s="162">
        <v>15</v>
      </c>
      <c r="D952" s="162">
        <v>4</v>
      </c>
      <c r="E952" s="22" t="s">
        <v>83</v>
      </c>
      <c r="F952" s="18" t="s">
        <v>344</v>
      </c>
      <c r="G952" s="18">
        <v>3</v>
      </c>
      <c r="H952" s="42">
        <v>346</v>
      </c>
      <c r="I952" s="43" t="s">
        <v>451</v>
      </c>
      <c r="J952" s="281">
        <v>45.33</v>
      </c>
      <c r="K952" s="281">
        <f>15+6*C952/3+6*(D952/2)/3</f>
        <v>49</v>
      </c>
      <c r="L952" s="281">
        <f>J952-K952</f>
        <v>-3.6700000000000017</v>
      </c>
      <c r="M952" s="284">
        <f>SUMPRODUCT(TEXT(L952-{0,5,15,25,35},"0;\0")*{0,2,3,3,7})</f>
        <v>0</v>
      </c>
    </row>
    <row r="953" spans="1:13" ht="27">
      <c r="A953" s="163" t="s">
        <v>1895</v>
      </c>
      <c r="B953" s="163"/>
      <c r="C953" s="162"/>
      <c r="D953" s="162"/>
      <c r="E953" s="22" t="s">
        <v>32</v>
      </c>
      <c r="F953" s="18" t="s">
        <v>342</v>
      </c>
      <c r="G953" s="18">
        <v>8</v>
      </c>
      <c r="H953" s="18">
        <v>802</v>
      </c>
      <c r="I953" s="42" t="s">
        <v>389</v>
      </c>
      <c r="J953" s="282"/>
      <c r="K953" s="282"/>
      <c r="L953" s="282"/>
      <c r="M953" s="285"/>
    </row>
    <row r="954" spans="1:13" ht="27">
      <c r="A954" s="163" t="s">
        <v>1895</v>
      </c>
      <c r="B954" s="163"/>
      <c r="C954" s="162"/>
      <c r="D954" s="162"/>
      <c r="E954" s="88" t="s">
        <v>32</v>
      </c>
      <c r="F954" s="88" t="s">
        <v>342</v>
      </c>
      <c r="G954" s="88">
        <v>3</v>
      </c>
      <c r="H954" s="88">
        <v>301</v>
      </c>
      <c r="I954" s="88" t="s">
        <v>398</v>
      </c>
      <c r="J954" s="282"/>
      <c r="K954" s="282"/>
      <c r="L954" s="282"/>
      <c r="M954" s="285"/>
    </row>
    <row r="955" spans="1:13" ht="27">
      <c r="A955" s="163" t="s">
        <v>1895</v>
      </c>
      <c r="B955" s="163"/>
      <c r="C955" s="162"/>
      <c r="D955" s="162"/>
      <c r="E955" s="22" t="s">
        <v>32</v>
      </c>
      <c r="F955" s="18" t="s">
        <v>342</v>
      </c>
      <c r="G955" s="18">
        <v>6</v>
      </c>
      <c r="H955" s="18">
        <v>611</v>
      </c>
      <c r="I955" s="42" t="s">
        <v>449</v>
      </c>
      <c r="J955" s="283"/>
      <c r="K955" s="283"/>
      <c r="L955" s="283"/>
      <c r="M955" s="286"/>
    </row>
    <row r="956" spans="1:13" ht="13.5">
      <c r="A956" s="163" t="s">
        <v>1895</v>
      </c>
      <c r="B956" s="163" t="s">
        <v>452</v>
      </c>
      <c r="C956" s="280">
        <v>5</v>
      </c>
      <c r="D956" s="280">
        <v>4</v>
      </c>
      <c r="E956" s="22" t="s">
        <v>83</v>
      </c>
      <c r="F956" s="18" t="s">
        <v>344</v>
      </c>
      <c r="G956" s="18">
        <v>3</v>
      </c>
      <c r="H956" s="42">
        <v>335</v>
      </c>
      <c r="I956" s="42" t="s">
        <v>346</v>
      </c>
      <c r="J956" s="281">
        <v>11.35</v>
      </c>
      <c r="K956" s="281">
        <f>15+6*C956/3+6*(D956/2)/3</f>
        <v>29</v>
      </c>
      <c r="L956" s="281">
        <f>J956-K956</f>
        <v>-17.649999999999999</v>
      </c>
      <c r="M956" s="284">
        <f>SUMPRODUCT(TEXT(L956-{0,5,15,25,35},"0;\0")*{0,2,3,3,7})</f>
        <v>0</v>
      </c>
    </row>
    <row r="957" spans="1:13" ht="27">
      <c r="A957" s="163" t="s">
        <v>1895</v>
      </c>
      <c r="B957" s="163"/>
      <c r="C957" s="280"/>
      <c r="D957" s="280"/>
      <c r="E957" s="22" t="s">
        <v>32</v>
      </c>
      <c r="F957" s="18" t="s">
        <v>342</v>
      </c>
      <c r="G957" s="18">
        <v>7</v>
      </c>
      <c r="H957" s="18">
        <v>702</v>
      </c>
      <c r="I957" s="42" t="s">
        <v>355</v>
      </c>
      <c r="J957" s="283"/>
      <c r="K957" s="283"/>
      <c r="L957" s="283"/>
      <c r="M957" s="286"/>
    </row>
    <row r="958" spans="1:13" ht="13.5">
      <c r="A958" s="162" t="s">
        <v>1895</v>
      </c>
      <c r="B958" s="162" t="s">
        <v>453</v>
      </c>
      <c r="C958" s="280">
        <v>15</v>
      </c>
      <c r="D958" s="280">
        <v>2</v>
      </c>
      <c r="E958" s="22" t="s">
        <v>83</v>
      </c>
      <c r="F958" s="18" t="s">
        <v>344</v>
      </c>
      <c r="G958" s="18">
        <v>3</v>
      </c>
      <c r="H958" s="42">
        <v>344</v>
      </c>
      <c r="I958" s="43" t="s">
        <v>364</v>
      </c>
      <c r="J958" s="281">
        <v>42.79</v>
      </c>
      <c r="K958" s="281">
        <f>15+6*C958/3+6*(D958/2)/3</f>
        <v>47</v>
      </c>
      <c r="L958" s="281">
        <f>J958-K958</f>
        <v>-4.2100000000000009</v>
      </c>
      <c r="M958" s="284">
        <f>SUMPRODUCT(TEXT(L958-{0,5,15,25,35},"0;\0")*{0,2,3,3,7})</f>
        <v>0</v>
      </c>
    </row>
    <row r="959" spans="1:13" ht="27">
      <c r="A959" s="162" t="s">
        <v>1895</v>
      </c>
      <c r="B959" s="162"/>
      <c r="C959" s="280"/>
      <c r="D959" s="280"/>
      <c r="E959" s="88" t="s">
        <v>32</v>
      </c>
      <c r="F959" s="88" t="s">
        <v>342</v>
      </c>
      <c r="G959" s="88">
        <v>3</v>
      </c>
      <c r="H959" s="88">
        <v>308</v>
      </c>
      <c r="I959" s="88" t="s">
        <v>454</v>
      </c>
      <c r="J959" s="282"/>
      <c r="K959" s="282"/>
      <c r="L959" s="282"/>
      <c r="M959" s="285"/>
    </row>
    <row r="960" spans="1:13" ht="27">
      <c r="A960" s="162" t="s">
        <v>1895</v>
      </c>
      <c r="B960" s="162"/>
      <c r="C960" s="280"/>
      <c r="D960" s="280"/>
      <c r="E960" s="22" t="s">
        <v>32</v>
      </c>
      <c r="F960" s="18" t="s">
        <v>342</v>
      </c>
      <c r="G960" s="18">
        <v>7</v>
      </c>
      <c r="H960" s="18">
        <v>704</v>
      </c>
      <c r="I960" s="42" t="s">
        <v>455</v>
      </c>
      <c r="J960" s="283"/>
      <c r="K960" s="283"/>
      <c r="L960" s="283"/>
      <c r="M960" s="286"/>
    </row>
    <row r="961" spans="1:13" ht="13.5">
      <c r="A961" s="163" t="s">
        <v>1895</v>
      </c>
      <c r="B961" s="163" t="s">
        <v>456</v>
      </c>
      <c r="C961" s="162">
        <v>0</v>
      </c>
      <c r="D961" s="162">
        <v>4</v>
      </c>
      <c r="E961" s="22" t="s">
        <v>83</v>
      </c>
      <c r="F961" s="18" t="s">
        <v>344</v>
      </c>
      <c r="G961" s="18">
        <v>3</v>
      </c>
      <c r="H961" s="42">
        <v>339</v>
      </c>
      <c r="I961" s="42" t="s">
        <v>356</v>
      </c>
      <c r="J961" s="281">
        <v>19.79</v>
      </c>
      <c r="K961" s="281">
        <f>15+6*C961/3+6*(D961/2)/3</f>
        <v>19</v>
      </c>
      <c r="L961" s="281">
        <f>J961-K961</f>
        <v>0.78999999999999915</v>
      </c>
      <c r="M961" s="284">
        <f>SUMPRODUCT(TEXT(L961-{0,5,15,25,35},"0;\0")*{0,2,3,3,7})</f>
        <v>0</v>
      </c>
    </row>
    <row r="962" spans="1:13" ht="27">
      <c r="A962" s="163" t="s">
        <v>1895</v>
      </c>
      <c r="B962" s="163"/>
      <c r="C962" s="162"/>
      <c r="D962" s="162"/>
      <c r="E962" s="22" t="s">
        <v>32</v>
      </c>
      <c r="F962" s="18" t="s">
        <v>342</v>
      </c>
      <c r="G962" s="18">
        <v>7</v>
      </c>
      <c r="H962" s="18">
        <v>704</v>
      </c>
      <c r="I962" s="42" t="s">
        <v>455</v>
      </c>
      <c r="J962" s="283"/>
      <c r="K962" s="283"/>
      <c r="L962" s="283"/>
      <c r="M962" s="286"/>
    </row>
    <row r="963" spans="1:13" ht="13.5">
      <c r="A963" s="163" t="s">
        <v>1895</v>
      </c>
      <c r="B963" s="163" t="s">
        <v>457</v>
      </c>
      <c r="C963" s="280">
        <v>16</v>
      </c>
      <c r="D963" s="280">
        <v>4</v>
      </c>
      <c r="E963" s="22" t="s">
        <v>83</v>
      </c>
      <c r="F963" s="18" t="s">
        <v>344</v>
      </c>
      <c r="G963" s="18">
        <v>3</v>
      </c>
      <c r="H963" s="42">
        <v>346</v>
      </c>
      <c r="I963" s="43" t="s">
        <v>451</v>
      </c>
      <c r="J963" s="281">
        <v>20.63</v>
      </c>
      <c r="K963" s="281">
        <f>15+6*C963/3+6*(D963/2)/3</f>
        <v>51</v>
      </c>
      <c r="L963" s="281">
        <f>J963-K963</f>
        <v>-30.37</v>
      </c>
      <c r="M963" s="284">
        <f>SUMPRODUCT(TEXT(L963-{0,5,15,25,35},"0;\0")*{0,2,3,3,7})</f>
        <v>0</v>
      </c>
    </row>
    <row r="964" spans="1:13" ht="27">
      <c r="A964" s="163" t="s">
        <v>1896</v>
      </c>
      <c r="B964" s="163"/>
      <c r="C964" s="280"/>
      <c r="D964" s="280"/>
      <c r="E964" s="22" t="s">
        <v>32</v>
      </c>
      <c r="F964" s="18" t="s">
        <v>342</v>
      </c>
      <c r="G964" s="18">
        <v>7</v>
      </c>
      <c r="H964" s="18">
        <v>706</v>
      </c>
      <c r="I964" s="42" t="s">
        <v>458</v>
      </c>
      <c r="J964" s="283"/>
      <c r="K964" s="283"/>
      <c r="L964" s="283"/>
      <c r="M964" s="286"/>
    </row>
    <row r="965" spans="1:13" ht="13.5">
      <c r="A965" s="162" t="s">
        <v>1896</v>
      </c>
      <c r="B965" s="162" t="s">
        <v>459</v>
      </c>
      <c r="C965" s="162">
        <v>0</v>
      </c>
      <c r="D965" s="162">
        <v>0</v>
      </c>
      <c r="E965" s="22" t="s">
        <v>83</v>
      </c>
      <c r="F965" s="18" t="s">
        <v>344</v>
      </c>
      <c r="G965" s="18">
        <v>3</v>
      </c>
      <c r="H965" s="42">
        <v>339</v>
      </c>
      <c r="I965" s="42" t="s">
        <v>356</v>
      </c>
      <c r="J965" s="281">
        <v>20.09</v>
      </c>
      <c r="K965" s="281">
        <f>15+6*C965/3+6*(D965/2)/3</f>
        <v>15</v>
      </c>
      <c r="L965" s="281">
        <f>J965-K965</f>
        <v>5.09</v>
      </c>
      <c r="M965" s="284">
        <f>SUMPRODUCT(TEXT(L965-{0,5,15,25,35},"0;\0")*{0,2,3,3,7})</f>
        <v>0</v>
      </c>
    </row>
    <row r="966" spans="1:13" ht="27">
      <c r="A966" s="162" t="s">
        <v>1897</v>
      </c>
      <c r="B966" s="162"/>
      <c r="C966" s="162"/>
      <c r="D966" s="162"/>
      <c r="E966" s="22" t="s">
        <v>32</v>
      </c>
      <c r="F966" s="18" t="s">
        <v>342</v>
      </c>
      <c r="G966" s="18">
        <v>7</v>
      </c>
      <c r="H966" s="18">
        <v>706</v>
      </c>
      <c r="I966" s="42" t="s">
        <v>458</v>
      </c>
      <c r="J966" s="283"/>
      <c r="K966" s="283"/>
      <c r="L966" s="283"/>
      <c r="M966" s="286"/>
    </row>
    <row r="967" spans="1:13" ht="13.5">
      <c r="A967" s="163" t="s">
        <v>1897</v>
      </c>
      <c r="B967" s="163" t="s">
        <v>460</v>
      </c>
      <c r="C967" s="165">
        <v>11</v>
      </c>
      <c r="D967" s="165">
        <v>4</v>
      </c>
      <c r="E967" s="22" t="s">
        <v>83</v>
      </c>
      <c r="F967" s="18" t="s">
        <v>344</v>
      </c>
      <c r="G967" s="18">
        <v>3</v>
      </c>
      <c r="H967" s="42">
        <v>342</v>
      </c>
      <c r="I967" s="43" t="s">
        <v>444</v>
      </c>
      <c r="J967" s="281">
        <v>38.83</v>
      </c>
      <c r="K967" s="281">
        <f>15+6*C967/3+6*(D967/2)/3</f>
        <v>41</v>
      </c>
      <c r="L967" s="281">
        <f>J967-K967</f>
        <v>-2.1700000000000017</v>
      </c>
      <c r="M967" s="284">
        <f>SUMPRODUCT(TEXT(L967-{0,5,15,25,35},"0;\0")*{0,2,3,3,7})</f>
        <v>0</v>
      </c>
    </row>
    <row r="968" spans="1:13" ht="27">
      <c r="A968" s="163" t="s">
        <v>1897</v>
      </c>
      <c r="B968" s="163"/>
      <c r="C968" s="165"/>
      <c r="D968" s="165"/>
      <c r="E968" s="88" t="s">
        <v>32</v>
      </c>
      <c r="F968" s="88" t="s">
        <v>342</v>
      </c>
      <c r="G968" s="88">
        <v>3</v>
      </c>
      <c r="H968" s="88">
        <v>301</v>
      </c>
      <c r="I968" s="88" t="s">
        <v>398</v>
      </c>
      <c r="J968" s="282"/>
      <c r="K968" s="282"/>
      <c r="L968" s="282"/>
      <c r="M968" s="285"/>
    </row>
    <row r="969" spans="1:13" ht="27">
      <c r="A969" s="163" t="s">
        <v>1897</v>
      </c>
      <c r="B969" s="163"/>
      <c r="C969" s="165"/>
      <c r="D969" s="165"/>
      <c r="E969" s="22" t="s">
        <v>32</v>
      </c>
      <c r="F969" s="18" t="s">
        <v>342</v>
      </c>
      <c r="G969" s="18">
        <v>7</v>
      </c>
      <c r="H969" s="18">
        <v>707</v>
      </c>
      <c r="I969" s="42" t="s">
        <v>445</v>
      </c>
      <c r="J969" s="283"/>
      <c r="K969" s="283"/>
      <c r="L969" s="283"/>
      <c r="M969" s="286"/>
    </row>
    <row r="970" spans="1:13" ht="13.5">
      <c r="A970" s="163" t="s">
        <v>1897</v>
      </c>
      <c r="B970" s="163" t="s">
        <v>461</v>
      </c>
      <c r="C970" s="162">
        <v>14</v>
      </c>
      <c r="D970" s="162">
        <v>5</v>
      </c>
      <c r="E970" s="22" t="s">
        <v>83</v>
      </c>
      <c r="F970" s="18" t="s">
        <v>344</v>
      </c>
      <c r="G970" s="18">
        <v>3</v>
      </c>
      <c r="H970" s="42">
        <v>346</v>
      </c>
      <c r="I970" s="43" t="s">
        <v>451</v>
      </c>
      <c r="J970" s="281">
        <v>23.83</v>
      </c>
      <c r="K970" s="281">
        <f t="shared" ref="K970:K980" si="12">15+6*C970/3+6*(D970/2)/3</f>
        <v>48</v>
      </c>
      <c r="L970" s="281">
        <f t="shared" ref="L970:L980" si="13">J970-K970</f>
        <v>-24.17</v>
      </c>
      <c r="M970" s="284">
        <f>SUMPRODUCT(TEXT(L970-{0,5,15,25,35},"0;\0")*{0,2,3,3,7})</f>
        <v>0</v>
      </c>
    </row>
    <row r="971" spans="1:13" ht="27">
      <c r="A971" s="163" t="s">
        <v>1898</v>
      </c>
      <c r="B971" s="163"/>
      <c r="C971" s="162"/>
      <c r="D971" s="162"/>
      <c r="E971" s="22" t="s">
        <v>32</v>
      </c>
      <c r="F971" s="18" t="s">
        <v>342</v>
      </c>
      <c r="G971" s="18">
        <v>7</v>
      </c>
      <c r="H971" s="18">
        <v>707</v>
      </c>
      <c r="I971" s="42" t="s">
        <v>445</v>
      </c>
      <c r="J971" s="283"/>
      <c r="K971" s="283"/>
      <c r="L971" s="283"/>
      <c r="M971" s="286"/>
    </row>
    <row r="972" spans="1:13" ht="13.5">
      <c r="A972" s="162" t="s">
        <v>1898</v>
      </c>
      <c r="B972" s="162" t="s">
        <v>462</v>
      </c>
      <c r="C972" s="162">
        <v>0</v>
      </c>
      <c r="D972" s="162">
        <v>4</v>
      </c>
      <c r="E972" s="22" t="s">
        <v>83</v>
      </c>
      <c r="F972" s="18" t="s">
        <v>344</v>
      </c>
      <c r="G972" s="18">
        <v>3</v>
      </c>
      <c r="H972" s="42">
        <v>342</v>
      </c>
      <c r="I972" s="43" t="s">
        <v>444</v>
      </c>
      <c r="J972" s="281">
        <v>23.83</v>
      </c>
      <c r="K972" s="281">
        <f t="shared" si="12"/>
        <v>19</v>
      </c>
      <c r="L972" s="281">
        <f t="shared" si="13"/>
        <v>4.8299999999999983</v>
      </c>
      <c r="M972" s="284">
        <f>SUMPRODUCT(TEXT(L972-{0,5,15,25,35},"0;\0")*{0,2,3,3,7})</f>
        <v>0</v>
      </c>
    </row>
    <row r="973" spans="1:13" ht="27">
      <c r="A973" s="162" t="s">
        <v>1899</v>
      </c>
      <c r="B973" s="162"/>
      <c r="C973" s="162"/>
      <c r="D973" s="162"/>
      <c r="E973" s="22" t="s">
        <v>32</v>
      </c>
      <c r="F973" s="18" t="s">
        <v>342</v>
      </c>
      <c r="G973" s="18">
        <v>7</v>
      </c>
      <c r="H973" s="18">
        <v>707</v>
      </c>
      <c r="I973" s="42" t="s">
        <v>445</v>
      </c>
      <c r="J973" s="283"/>
      <c r="K973" s="283"/>
      <c r="L973" s="283"/>
      <c r="M973" s="286"/>
    </row>
    <row r="974" spans="1:13" ht="13.5">
      <c r="A974" s="163" t="s">
        <v>1899</v>
      </c>
      <c r="B974" s="163" t="s">
        <v>463</v>
      </c>
      <c r="C974" s="280">
        <v>0</v>
      </c>
      <c r="D974" s="280">
        <v>0</v>
      </c>
      <c r="E974" s="22" t="s">
        <v>83</v>
      </c>
      <c r="F974" s="18" t="s">
        <v>344</v>
      </c>
      <c r="G974" s="18">
        <v>3</v>
      </c>
      <c r="H974" s="42">
        <v>341</v>
      </c>
      <c r="I974" s="43" t="s">
        <v>373</v>
      </c>
      <c r="J974" s="281">
        <v>9.1199999999999992</v>
      </c>
      <c r="K974" s="281">
        <f t="shared" si="12"/>
        <v>15</v>
      </c>
      <c r="L974" s="281">
        <f t="shared" si="13"/>
        <v>-5.8800000000000008</v>
      </c>
      <c r="M974" s="284">
        <f>SUMPRODUCT(TEXT(L974-{0,5,15,25,35},"0;\0")*{0,2,3,3,7})</f>
        <v>0</v>
      </c>
    </row>
    <row r="975" spans="1:13" ht="27">
      <c r="A975" s="163" t="s">
        <v>1899</v>
      </c>
      <c r="B975" s="163"/>
      <c r="C975" s="280"/>
      <c r="D975" s="280"/>
      <c r="E975" s="22" t="s">
        <v>32</v>
      </c>
      <c r="F975" s="18" t="s">
        <v>342</v>
      </c>
      <c r="G975" s="18">
        <v>7</v>
      </c>
      <c r="H975" s="18">
        <v>709</v>
      </c>
      <c r="I975" s="42" t="s">
        <v>407</v>
      </c>
      <c r="J975" s="283"/>
      <c r="K975" s="283"/>
      <c r="L975" s="283"/>
      <c r="M975" s="286"/>
    </row>
    <row r="976" spans="1:13" ht="13.5">
      <c r="A976" s="163" t="s">
        <v>1899</v>
      </c>
      <c r="B976" s="163" t="s">
        <v>464</v>
      </c>
      <c r="C976" s="280">
        <v>0</v>
      </c>
      <c r="D976" s="280">
        <v>0</v>
      </c>
      <c r="E976" s="22" t="s">
        <v>83</v>
      </c>
      <c r="F976" s="18" t="s">
        <v>344</v>
      </c>
      <c r="G976" s="18">
        <v>3</v>
      </c>
      <c r="H976" s="42">
        <v>346</v>
      </c>
      <c r="I976" s="43" t="s">
        <v>451</v>
      </c>
      <c r="J976" s="281">
        <v>10.06</v>
      </c>
      <c r="K976" s="281">
        <f t="shared" si="12"/>
        <v>15</v>
      </c>
      <c r="L976" s="281">
        <f t="shared" si="13"/>
        <v>-4.9399999999999995</v>
      </c>
      <c r="M976" s="284">
        <f>SUMPRODUCT(TEXT(L976-{0,5,15,25,35},"0;\0")*{0,2,3,3,7})</f>
        <v>0</v>
      </c>
    </row>
    <row r="977" spans="1:13" ht="27">
      <c r="A977" s="163" t="s">
        <v>1900</v>
      </c>
      <c r="B977" s="163"/>
      <c r="C977" s="280"/>
      <c r="D977" s="280"/>
      <c r="E977" s="22" t="s">
        <v>32</v>
      </c>
      <c r="F977" s="18" t="s">
        <v>342</v>
      </c>
      <c r="G977" s="18">
        <v>7</v>
      </c>
      <c r="H977" s="18">
        <v>709</v>
      </c>
      <c r="I977" s="42" t="s">
        <v>407</v>
      </c>
      <c r="J977" s="283"/>
      <c r="K977" s="283"/>
      <c r="L977" s="283"/>
      <c r="M977" s="286"/>
    </row>
    <row r="978" spans="1:13" ht="13.5">
      <c r="A978" s="162" t="s">
        <v>1900</v>
      </c>
      <c r="B978" s="162" t="s">
        <v>465</v>
      </c>
      <c r="C978" s="162">
        <v>0</v>
      </c>
      <c r="D978" s="162">
        <v>0</v>
      </c>
      <c r="E978" s="22" t="s">
        <v>83</v>
      </c>
      <c r="F978" s="18" t="s">
        <v>344</v>
      </c>
      <c r="G978" s="18">
        <v>3</v>
      </c>
      <c r="H978" s="42">
        <v>346</v>
      </c>
      <c r="I978" s="43" t="s">
        <v>451</v>
      </c>
      <c r="J978" s="281">
        <v>10.06</v>
      </c>
      <c r="K978" s="281">
        <f t="shared" si="12"/>
        <v>15</v>
      </c>
      <c r="L978" s="281">
        <f t="shared" si="13"/>
        <v>-4.9399999999999995</v>
      </c>
      <c r="M978" s="284">
        <f>SUMPRODUCT(TEXT(L978-{0,5,15,25,35},"0;\0")*{0,2,3,3,7})</f>
        <v>0</v>
      </c>
    </row>
    <row r="979" spans="1:13" ht="27">
      <c r="A979" s="162" t="s">
        <v>1901</v>
      </c>
      <c r="B979" s="162"/>
      <c r="C979" s="162"/>
      <c r="D979" s="162"/>
      <c r="E979" s="22" t="s">
        <v>32</v>
      </c>
      <c r="F979" s="18" t="s">
        <v>342</v>
      </c>
      <c r="G979" s="18">
        <v>7</v>
      </c>
      <c r="H979" s="18">
        <v>711</v>
      </c>
      <c r="I979" s="42" t="s">
        <v>432</v>
      </c>
      <c r="J979" s="283"/>
      <c r="K979" s="283"/>
      <c r="L979" s="283"/>
      <c r="M979" s="286"/>
    </row>
    <row r="980" spans="1:13" ht="13.5">
      <c r="A980" s="296" t="s">
        <v>1901</v>
      </c>
      <c r="B980" s="296" t="s">
        <v>466</v>
      </c>
      <c r="C980" s="296">
        <v>6</v>
      </c>
      <c r="D980" s="296">
        <v>2</v>
      </c>
      <c r="E980" s="22" t="s">
        <v>83</v>
      </c>
      <c r="F980" s="18" t="s">
        <v>344</v>
      </c>
      <c r="G980" s="18">
        <v>4</v>
      </c>
      <c r="H980" s="42">
        <v>443</v>
      </c>
      <c r="I980" s="47" t="s">
        <v>467</v>
      </c>
      <c r="J980" s="281">
        <v>24.35</v>
      </c>
      <c r="K980" s="281">
        <f t="shared" si="12"/>
        <v>29</v>
      </c>
      <c r="L980" s="281">
        <f t="shared" si="13"/>
        <v>-4.6499999999999986</v>
      </c>
      <c r="M980" s="284">
        <f>SUMPRODUCT(TEXT(L980-{0,5,15,25,35},"0;\0")*{0,2,3,3,7})</f>
        <v>0</v>
      </c>
    </row>
    <row r="981" spans="1:13" ht="27">
      <c r="A981" s="297" t="s">
        <v>1901</v>
      </c>
      <c r="B981" s="297"/>
      <c r="C981" s="297"/>
      <c r="D981" s="297"/>
      <c r="E981" s="22" t="s">
        <v>32</v>
      </c>
      <c r="F981" s="18" t="s">
        <v>342</v>
      </c>
      <c r="G981" s="18">
        <v>8</v>
      </c>
      <c r="H981" s="18">
        <v>806</v>
      </c>
      <c r="I981" s="42" t="s">
        <v>379</v>
      </c>
      <c r="J981" s="282"/>
      <c r="K981" s="282"/>
      <c r="L981" s="282"/>
      <c r="M981" s="285"/>
    </row>
    <row r="982" spans="1:13" ht="13.5">
      <c r="A982" s="298" t="s">
        <v>1901</v>
      </c>
      <c r="B982" s="298"/>
      <c r="C982" s="298">
        <v>0</v>
      </c>
      <c r="D982" s="298">
        <v>0</v>
      </c>
      <c r="E982" s="22" t="s">
        <v>83</v>
      </c>
      <c r="F982" s="18" t="s">
        <v>344</v>
      </c>
      <c r="G982" s="18">
        <v>3</v>
      </c>
      <c r="H982" s="42">
        <v>335</v>
      </c>
      <c r="I982" s="42" t="s">
        <v>346</v>
      </c>
      <c r="J982" s="283"/>
      <c r="K982" s="283"/>
      <c r="L982" s="283"/>
      <c r="M982" s="286"/>
    </row>
    <row r="983" spans="1:13" ht="13.5">
      <c r="A983" s="296" t="s">
        <v>1901</v>
      </c>
      <c r="B983" s="296" t="s">
        <v>468</v>
      </c>
      <c r="C983" s="296">
        <v>0</v>
      </c>
      <c r="D983" s="296">
        <v>0</v>
      </c>
      <c r="E983" s="22" t="s">
        <v>83</v>
      </c>
      <c r="F983" s="18" t="s">
        <v>344</v>
      </c>
      <c r="G983" s="18">
        <v>3</v>
      </c>
      <c r="H983" s="42">
        <v>335</v>
      </c>
      <c r="I983" s="42" t="s">
        <v>346</v>
      </c>
      <c r="J983" s="281">
        <v>12.85</v>
      </c>
      <c r="K983" s="281">
        <f>15+6*C983/3+6*(D983/2)/3</f>
        <v>15</v>
      </c>
      <c r="L983" s="281">
        <f>J983-K983</f>
        <v>-2.1500000000000004</v>
      </c>
      <c r="M983" s="284">
        <f>SUMPRODUCT(TEXT(L983-{0,5,15,25,35},"0;\0")*{0,2,3,3,7})</f>
        <v>0</v>
      </c>
    </row>
    <row r="984" spans="1:13" ht="40.5">
      <c r="A984" s="298" t="s">
        <v>1902</v>
      </c>
      <c r="B984" s="298"/>
      <c r="C984" s="298"/>
      <c r="D984" s="298"/>
      <c r="E984" s="22" t="s">
        <v>83</v>
      </c>
      <c r="F984" s="18" t="s">
        <v>344</v>
      </c>
      <c r="G984" s="18">
        <v>4</v>
      </c>
      <c r="H984" s="42">
        <v>441</v>
      </c>
      <c r="I984" s="47" t="s">
        <v>469</v>
      </c>
      <c r="J984" s="283"/>
      <c r="K984" s="283"/>
      <c r="L984" s="283"/>
      <c r="M984" s="286"/>
    </row>
    <row r="985" spans="1:13" ht="27">
      <c r="A985" s="297" t="s">
        <v>1902</v>
      </c>
      <c r="B985" s="297" t="s">
        <v>470</v>
      </c>
      <c r="C985" s="294">
        <v>0</v>
      </c>
      <c r="D985" s="294">
        <v>0</v>
      </c>
      <c r="E985" s="22" t="s">
        <v>83</v>
      </c>
      <c r="F985" s="18" t="s">
        <v>344</v>
      </c>
      <c r="G985" s="18">
        <v>4</v>
      </c>
      <c r="H985" s="42">
        <v>440</v>
      </c>
      <c r="I985" s="47" t="s">
        <v>471</v>
      </c>
      <c r="J985" s="281">
        <v>12.85</v>
      </c>
      <c r="K985" s="281">
        <f>15+6*C985/3+6*(D985/2)/3</f>
        <v>15</v>
      </c>
      <c r="L985" s="281">
        <f>J985-K985</f>
        <v>-2.1500000000000004</v>
      </c>
      <c r="M985" s="284">
        <f>SUMPRODUCT(TEXT(L985-{0,5,15,25,35},"0;\0")*{0,2,3,3,7})</f>
        <v>0</v>
      </c>
    </row>
    <row r="986" spans="1:13" ht="13.5">
      <c r="A986" s="298" t="s">
        <v>1897</v>
      </c>
      <c r="B986" s="298"/>
      <c r="C986" s="295"/>
      <c r="D986" s="295"/>
      <c r="E986" s="22" t="s">
        <v>83</v>
      </c>
      <c r="F986" s="18" t="s">
        <v>344</v>
      </c>
      <c r="G986" s="18">
        <v>3</v>
      </c>
      <c r="H986" s="42">
        <v>335</v>
      </c>
      <c r="I986" s="42" t="s">
        <v>346</v>
      </c>
      <c r="J986" s="283"/>
      <c r="K986" s="283"/>
      <c r="L986" s="283"/>
      <c r="M986" s="286"/>
    </row>
    <row r="987" spans="1:13" ht="40.5">
      <c r="A987" s="296" t="s">
        <v>1897</v>
      </c>
      <c r="B987" s="296" t="s">
        <v>472</v>
      </c>
      <c r="C987" s="296">
        <v>0</v>
      </c>
      <c r="D987" s="296">
        <v>0</v>
      </c>
      <c r="E987" s="22" t="s">
        <v>83</v>
      </c>
      <c r="F987" s="18" t="s">
        <v>344</v>
      </c>
      <c r="G987" s="18">
        <v>4</v>
      </c>
      <c r="H987" s="42">
        <v>441</v>
      </c>
      <c r="I987" s="47" t="s">
        <v>469</v>
      </c>
      <c r="J987" s="281">
        <v>14.79</v>
      </c>
      <c r="K987" s="281">
        <f>15+6*C987/3+6*(D987/2)/3</f>
        <v>15</v>
      </c>
      <c r="L987" s="281">
        <f>J987-K987</f>
        <v>-0.21000000000000085</v>
      </c>
      <c r="M987" s="284">
        <f>SUMPRODUCT(TEXT(L987-{0,5,15,25,35},"0;\0")*{0,2,3,3,7})</f>
        <v>0</v>
      </c>
    </row>
    <row r="988" spans="1:13" ht="13.5">
      <c r="A988" s="298" t="s">
        <v>1903</v>
      </c>
      <c r="B988" s="298"/>
      <c r="C988" s="298">
        <v>0</v>
      </c>
      <c r="D988" s="298">
        <v>0</v>
      </c>
      <c r="E988" s="22" t="s">
        <v>83</v>
      </c>
      <c r="F988" s="18" t="s">
        <v>344</v>
      </c>
      <c r="G988" s="18">
        <v>3</v>
      </c>
      <c r="H988" s="42">
        <v>339</v>
      </c>
      <c r="I988" s="42" t="s">
        <v>356</v>
      </c>
      <c r="J988" s="283"/>
      <c r="K988" s="283"/>
      <c r="L988" s="283"/>
      <c r="M988" s="286"/>
    </row>
    <row r="989" spans="1:13" ht="27">
      <c r="A989" s="297" t="s">
        <v>1903</v>
      </c>
      <c r="B989" s="297" t="s">
        <v>473</v>
      </c>
      <c r="C989" s="294">
        <v>0</v>
      </c>
      <c r="D989" s="294">
        <v>0</v>
      </c>
      <c r="E989" s="22" t="s">
        <v>83</v>
      </c>
      <c r="F989" s="18" t="s">
        <v>344</v>
      </c>
      <c r="G989" s="18">
        <v>4</v>
      </c>
      <c r="H989" s="42">
        <v>440</v>
      </c>
      <c r="I989" s="47" t="s">
        <v>471</v>
      </c>
      <c r="J989" s="281">
        <v>14.39</v>
      </c>
      <c r="K989" s="281">
        <f>15+6*C989/3+6*(D989/2)/3</f>
        <v>15</v>
      </c>
      <c r="L989" s="281">
        <f>J989-K989</f>
        <v>-0.60999999999999943</v>
      </c>
      <c r="M989" s="284">
        <f>SUMPRODUCT(TEXT(L989-{0,5,15,25,35},"0;\0")*{0,2,3,3,7})</f>
        <v>0</v>
      </c>
    </row>
    <row r="990" spans="1:13" ht="13.5">
      <c r="A990" s="298" t="s">
        <v>1904</v>
      </c>
      <c r="B990" s="298"/>
      <c r="C990" s="295"/>
      <c r="D990" s="295">
        <v>0</v>
      </c>
      <c r="E990" s="22" t="s">
        <v>83</v>
      </c>
      <c r="F990" s="18" t="s">
        <v>344</v>
      </c>
      <c r="G990" s="18">
        <v>3</v>
      </c>
      <c r="H990" s="42">
        <v>341</v>
      </c>
      <c r="I990" s="43" t="s">
        <v>373</v>
      </c>
      <c r="J990" s="283"/>
      <c r="K990" s="283"/>
      <c r="L990" s="283"/>
      <c r="M990" s="286"/>
    </row>
    <row r="991" spans="1:13" ht="27">
      <c r="A991" s="296" t="s">
        <v>1904</v>
      </c>
      <c r="B991" s="296" t="s">
        <v>474</v>
      </c>
      <c r="C991" s="296">
        <v>0</v>
      </c>
      <c r="D991" s="296">
        <v>0</v>
      </c>
      <c r="E991" s="22" t="s">
        <v>83</v>
      </c>
      <c r="F991" s="18" t="s">
        <v>344</v>
      </c>
      <c r="G991" s="18">
        <v>4</v>
      </c>
      <c r="H991" s="42">
        <v>444</v>
      </c>
      <c r="I991" s="47" t="s">
        <v>475</v>
      </c>
      <c r="J991" s="281">
        <v>14.39</v>
      </c>
      <c r="K991" s="281">
        <f>15+6*C991/3+6*(D991/2)/3</f>
        <v>15</v>
      </c>
      <c r="L991" s="281">
        <f>J991-K991</f>
        <v>-0.60999999999999943</v>
      </c>
      <c r="M991" s="284">
        <f>SUMPRODUCT(TEXT(L991-{0,5,15,25,35},"0;\0")*{0,2,3,3,7})</f>
        <v>0</v>
      </c>
    </row>
    <row r="992" spans="1:13" ht="13.5">
      <c r="A992" s="298" t="s">
        <v>1905</v>
      </c>
      <c r="B992" s="298"/>
      <c r="C992" s="298">
        <v>0</v>
      </c>
      <c r="D992" s="298">
        <v>0</v>
      </c>
      <c r="E992" s="22" t="s">
        <v>83</v>
      </c>
      <c r="F992" s="18" t="s">
        <v>344</v>
      </c>
      <c r="G992" s="18">
        <v>3</v>
      </c>
      <c r="H992" s="42">
        <v>341</v>
      </c>
      <c r="I992" s="43" t="s">
        <v>373</v>
      </c>
      <c r="J992" s="283"/>
      <c r="K992" s="283"/>
      <c r="L992" s="283"/>
      <c r="M992" s="286"/>
    </row>
    <row r="993" spans="1:13" ht="27">
      <c r="A993" s="296" t="s">
        <v>1905</v>
      </c>
      <c r="B993" s="296" t="s">
        <v>476</v>
      </c>
      <c r="C993" s="296">
        <v>0</v>
      </c>
      <c r="D993" s="296">
        <v>0</v>
      </c>
      <c r="E993" s="22" t="s">
        <v>83</v>
      </c>
      <c r="F993" s="18" t="s">
        <v>344</v>
      </c>
      <c r="G993" s="18">
        <v>4</v>
      </c>
      <c r="H993" s="42">
        <v>444</v>
      </c>
      <c r="I993" s="47" t="s">
        <v>475</v>
      </c>
      <c r="J993" s="281">
        <v>14.39</v>
      </c>
      <c r="K993" s="281">
        <f>15+6*C993/3+6*(D993/2)/3</f>
        <v>15</v>
      </c>
      <c r="L993" s="281">
        <f>J993-K993</f>
        <v>-0.60999999999999943</v>
      </c>
      <c r="M993" s="284">
        <f>SUMPRODUCT(TEXT(L993-{0,5,15,25,35},"0;\0")*{0,2,3,3,7})</f>
        <v>0</v>
      </c>
    </row>
    <row r="994" spans="1:13" ht="13.5">
      <c r="A994" s="298" t="s">
        <v>1906</v>
      </c>
      <c r="B994" s="298"/>
      <c r="C994" s="298">
        <v>0</v>
      </c>
      <c r="D994" s="298">
        <v>0</v>
      </c>
      <c r="E994" s="22" t="s">
        <v>83</v>
      </c>
      <c r="F994" s="18" t="s">
        <v>344</v>
      </c>
      <c r="G994" s="18">
        <v>3</v>
      </c>
      <c r="H994" s="42">
        <v>341</v>
      </c>
      <c r="I994" s="43" t="s">
        <v>373</v>
      </c>
      <c r="J994" s="283"/>
      <c r="K994" s="283"/>
      <c r="L994" s="283"/>
      <c r="M994" s="286"/>
    </row>
    <row r="995" spans="1:13" ht="13.5">
      <c r="A995" s="297" t="s">
        <v>1906</v>
      </c>
      <c r="B995" s="297" t="s">
        <v>477</v>
      </c>
      <c r="C995" s="296">
        <v>5</v>
      </c>
      <c r="D995" s="296">
        <v>0</v>
      </c>
      <c r="E995" s="22" t="s">
        <v>83</v>
      </c>
      <c r="F995" s="18" t="s">
        <v>344</v>
      </c>
      <c r="G995" s="18">
        <v>4</v>
      </c>
      <c r="H995" s="42">
        <v>443</v>
      </c>
      <c r="I995" s="47" t="s">
        <v>467</v>
      </c>
      <c r="J995" s="281">
        <v>14.39</v>
      </c>
      <c r="K995" s="281">
        <f>15+6*C995/3+6*(D995/2)/3</f>
        <v>25</v>
      </c>
      <c r="L995" s="281">
        <f>J995-K995</f>
        <v>-10.61</v>
      </c>
      <c r="M995" s="284">
        <f>SUMPRODUCT(TEXT(L995-{0,5,15,25,35},"0;\0")*{0,2,3,3,7})</f>
        <v>0</v>
      </c>
    </row>
    <row r="996" spans="1:13" ht="13.5">
      <c r="A996" s="298" t="s">
        <v>1906</v>
      </c>
      <c r="B996" s="298"/>
      <c r="C996" s="298">
        <v>0</v>
      </c>
      <c r="D996" s="298">
        <v>0</v>
      </c>
      <c r="E996" s="22" t="s">
        <v>83</v>
      </c>
      <c r="F996" s="18" t="s">
        <v>344</v>
      </c>
      <c r="G996" s="18">
        <v>3</v>
      </c>
      <c r="H996" s="42">
        <v>341</v>
      </c>
      <c r="I996" s="43" t="s">
        <v>373</v>
      </c>
      <c r="J996" s="283"/>
      <c r="K996" s="283"/>
      <c r="L996" s="283"/>
      <c r="M996" s="286"/>
    </row>
    <row r="997" spans="1:13" ht="40.5">
      <c r="A997" s="296" t="s">
        <v>1906</v>
      </c>
      <c r="B997" s="296" t="s">
        <v>478</v>
      </c>
      <c r="C997" s="296">
        <v>9</v>
      </c>
      <c r="D997" s="296">
        <v>6</v>
      </c>
      <c r="E997" s="22" t="s">
        <v>83</v>
      </c>
      <c r="F997" s="18" t="s">
        <v>344</v>
      </c>
      <c r="G997" s="18">
        <v>4</v>
      </c>
      <c r="H997" s="42">
        <v>446</v>
      </c>
      <c r="I997" s="47" t="s">
        <v>479</v>
      </c>
      <c r="J997" s="281">
        <v>38.99</v>
      </c>
      <c r="K997" s="281">
        <f>15+6*C997/3+6*(D997/2)/3</f>
        <v>39</v>
      </c>
      <c r="L997" s="281">
        <f>J997-K997</f>
        <v>-9.9999999999980105E-3</v>
      </c>
      <c r="M997" s="284">
        <f>SUMPRODUCT(TEXT(L997-{0,5,15,25,35},"0;\0")*{0,2,3,3,7})</f>
        <v>0</v>
      </c>
    </row>
    <row r="998" spans="1:13" ht="27">
      <c r="A998" s="297" t="s">
        <v>1907</v>
      </c>
      <c r="B998" s="297"/>
      <c r="C998" s="297"/>
      <c r="D998" s="297"/>
      <c r="E998" s="88" t="s">
        <v>32</v>
      </c>
      <c r="F998" s="88" t="s">
        <v>342</v>
      </c>
      <c r="G998" s="18">
        <v>5</v>
      </c>
      <c r="H998" s="18">
        <v>504</v>
      </c>
      <c r="I998" s="42" t="s">
        <v>413</v>
      </c>
      <c r="J998" s="282"/>
      <c r="K998" s="282"/>
      <c r="L998" s="282"/>
      <c r="M998" s="285"/>
    </row>
    <row r="999" spans="1:13" ht="27">
      <c r="A999" s="297" t="s">
        <v>1907</v>
      </c>
      <c r="B999" s="297"/>
      <c r="C999" s="297"/>
      <c r="D999" s="297"/>
      <c r="E999" s="22" t="s">
        <v>32</v>
      </c>
      <c r="F999" s="18" t="s">
        <v>342</v>
      </c>
      <c r="G999" s="18">
        <v>8</v>
      </c>
      <c r="H999" s="18">
        <v>803</v>
      </c>
      <c r="I999" s="42" t="s">
        <v>401</v>
      </c>
      <c r="J999" s="282"/>
      <c r="K999" s="282"/>
      <c r="L999" s="282"/>
      <c r="M999" s="285"/>
    </row>
    <row r="1000" spans="1:13" ht="13.5">
      <c r="A1000" s="298" t="s">
        <v>1907</v>
      </c>
      <c r="B1000" s="298"/>
      <c r="C1000" s="298"/>
      <c r="D1000" s="298"/>
      <c r="E1000" s="22" t="s">
        <v>83</v>
      </c>
      <c r="F1000" s="18" t="s">
        <v>344</v>
      </c>
      <c r="G1000" s="18">
        <v>3</v>
      </c>
      <c r="H1000" s="42">
        <v>343</v>
      </c>
      <c r="I1000" s="43" t="s">
        <v>352</v>
      </c>
      <c r="J1000" s="283"/>
      <c r="K1000" s="283"/>
      <c r="L1000" s="283"/>
      <c r="M1000" s="286"/>
    </row>
    <row r="1001" spans="1:13" ht="40.5">
      <c r="A1001" s="296" t="s">
        <v>1907</v>
      </c>
      <c r="B1001" s="296" t="s">
        <v>480</v>
      </c>
      <c r="C1001" s="296">
        <v>17</v>
      </c>
      <c r="D1001" s="296">
        <v>5</v>
      </c>
      <c r="E1001" s="22" t="s">
        <v>83</v>
      </c>
      <c r="F1001" s="18" t="s">
        <v>344</v>
      </c>
      <c r="G1001" s="18">
        <v>4</v>
      </c>
      <c r="H1001" s="42">
        <v>446</v>
      </c>
      <c r="I1001" s="47" t="s">
        <v>479</v>
      </c>
      <c r="J1001" s="281">
        <v>15.33</v>
      </c>
      <c r="K1001" s="281">
        <f>15+6*C1001/3+6*(D1001/2)/3</f>
        <v>54</v>
      </c>
      <c r="L1001" s="281">
        <f>J1001-K1001</f>
        <v>-38.67</v>
      </c>
      <c r="M1001" s="284">
        <f>SUMPRODUCT(TEXT(L1001-{0,5,15,25,35},"0;\0")*{0,2,3,3,7})</f>
        <v>0</v>
      </c>
    </row>
    <row r="1002" spans="1:13" ht="13.5">
      <c r="A1002" s="298" t="s">
        <v>1908</v>
      </c>
      <c r="B1002" s="298" t="s">
        <v>480</v>
      </c>
      <c r="C1002" s="298">
        <v>0</v>
      </c>
      <c r="D1002" s="298">
        <v>0</v>
      </c>
      <c r="E1002" s="22" t="s">
        <v>83</v>
      </c>
      <c r="F1002" s="18" t="s">
        <v>344</v>
      </c>
      <c r="G1002" s="18">
        <v>3</v>
      </c>
      <c r="H1002" s="42">
        <v>346</v>
      </c>
      <c r="I1002" s="43" t="s">
        <v>451</v>
      </c>
      <c r="J1002" s="283"/>
      <c r="K1002" s="283"/>
      <c r="L1002" s="283"/>
      <c r="M1002" s="286"/>
    </row>
    <row r="1003" spans="1:13" ht="13.5">
      <c r="A1003" s="163" t="s">
        <v>1908</v>
      </c>
      <c r="B1003" s="163" t="s">
        <v>481</v>
      </c>
      <c r="C1003" s="162">
        <v>0</v>
      </c>
      <c r="D1003" s="162">
        <v>0</v>
      </c>
      <c r="E1003" s="22" t="s">
        <v>83</v>
      </c>
      <c r="F1003" s="18" t="s">
        <v>344</v>
      </c>
      <c r="G1003" s="18">
        <v>4</v>
      </c>
      <c r="H1003" s="42">
        <v>437</v>
      </c>
      <c r="I1003" s="42" t="s">
        <v>420</v>
      </c>
      <c r="J1003" s="281">
        <v>15.33</v>
      </c>
      <c r="K1003" s="281">
        <f>15+6*C1003/3+6*(D1003/2)/3</f>
        <v>15</v>
      </c>
      <c r="L1003" s="281">
        <f>J1003-K1003</f>
        <v>0.33000000000000007</v>
      </c>
      <c r="M1003" s="284">
        <f>SUMPRODUCT(TEXT(L1003-{0,5,15,25,35},"0;\0")*{0,2,3,3,7})</f>
        <v>0</v>
      </c>
    </row>
    <row r="1004" spans="1:13" ht="13.5">
      <c r="A1004" s="163" t="s">
        <v>1909</v>
      </c>
      <c r="B1004" s="163"/>
      <c r="C1004" s="162"/>
      <c r="D1004" s="162"/>
      <c r="E1004" s="22" t="s">
        <v>83</v>
      </c>
      <c r="F1004" s="18" t="s">
        <v>344</v>
      </c>
      <c r="G1004" s="18">
        <v>3</v>
      </c>
      <c r="H1004" s="42">
        <v>347</v>
      </c>
      <c r="I1004" s="42" t="s">
        <v>366</v>
      </c>
      <c r="J1004" s="283"/>
      <c r="K1004" s="283"/>
      <c r="L1004" s="283"/>
      <c r="M1004" s="286"/>
    </row>
    <row r="1005" spans="1:13" ht="13.5">
      <c r="A1005" s="296" t="s">
        <v>2564</v>
      </c>
      <c r="B1005" s="296" t="s">
        <v>900</v>
      </c>
      <c r="C1005" s="296">
        <v>0</v>
      </c>
      <c r="D1005" s="296">
        <v>6</v>
      </c>
      <c r="E1005" s="22" t="s">
        <v>32</v>
      </c>
      <c r="F1005" s="87" t="s">
        <v>155</v>
      </c>
      <c r="G1005" s="87">
        <v>1</v>
      </c>
      <c r="H1005" s="18">
        <v>102</v>
      </c>
      <c r="I1005" s="87" t="s">
        <v>901</v>
      </c>
      <c r="J1005" s="305">
        <v>4.1500000000000004</v>
      </c>
      <c r="K1005" s="305">
        <f t="shared" ref="K1005:K1068" si="14">15+4*C1005/3+4*(D1005/2)/3</f>
        <v>19</v>
      </c>
      <c r="L1005" s="305">
        <f>J1005-K1005</f>
        <v>-14.85</v>
      </c>
      <c r="M1005" s="335">
        <f>SUMPRODUCT(TEXT(L1005-{0,5,15,25,35},"0;\0")*{0,2,3,3,7})</f>
        <v>0</v>
      </c>
    </row>
    <row r="1006" spans="1:13" ht="13.5">
      <c r="A1006" s="298" t="s">
        <v>2564</v>
      </c>
      <c r="B1006" s="298"/>
      <c r="C1006" s="298"/>
      <c r="D1006" s="298"/>
      <c r="E1006" s="92" t="s">
        <v>83</v>
      </c>
      <c r="F1006" s="88" t="s">
        <v>185</v>
      </c>
      <c r="G1006" s="88">
        <v>4</v>
      </c>
      <c r="H1006" s="28">
        <v>416</v>
      </c>
      <c r="I1006" s="88" t="s">
        <v>902</v>
      </c>
      <c r="J1006" s="307"/>
      <c r="K1006" s="307"/>
      <c r="L1006" s="307"/>
      <c r="M1006" s="336"/>
    </row>
    <row r="1007" spans="1:13" ht="13.5">
      <c r="A1007" s="296" t="s">
        <v>2564</v>
      </c>
      <c r="B1007" s="296" t="s">
        <v>903</v>
      </c>
      <c r="C1007" s="296">
        <v>0</v>
      </c>
      <c r="D1007" s="296">
        <v>0</v>
      </c>
      <c r="E1007" s="22" t="s">
        <v>32</v>
      </c>
      <c r="F1007" s="87" t="s">
        <v>155</v>
      </c>
      <c r="G1007" s="87">
        <v>1</v>
      </c>
      <c r="H1007" s="18">
        <v>102</v>
      </c>
      <c r="I1007" s="87" t="s">
        <v>901</v>
      </c>
      <c r="J1007" s="305">
        <v>4.1500000000000004</v>
      </c>
      <c r="K1007" s="305">
        <f t="shared" si="14"/>
        <v>15</v>
      </c>
      <c r="L1007" s="305">
        <f>J1007-K1007</f>
        <v>-10.85</v>
      </c>
      <c r="M1007" s="335">
        <f>SUMPRODUCT(TEXT(L1007-{0,5,15,25,35},"0;\0")*{0,2,3,3,7})</f>
        <v>0</v>
      </c>
    </row>
    <row r="1008" spans="1:13" ht="13.5">
      <c r="A1008" s="298" t="s">
        <v>2564</v>
      </c>
      <c r="B1008" s="298"/>
      <c r="C1008" s="298"/>
      <c r="D1008" s="298"/>
      <c r="E1008" s="92" t="s">
        <v>83</v>
      </c>
      <c r="F1008" s="88" t="s">
        <v>185</v>
      </c>
      <c r="G1008" s="88">
        <v>4</v>
      </c>
      <c r="H1008" s="28">
        <v>416</v>
      </c>
      <c r="I1008" s="88" t="s">
        <v>902</v>
      </c>
      <c r="J1008" s="307"/>
      <c r="K1008" s="307"/>
      <c r="L1008" s="307"/>
      <c r="M1008" s="336"/>
    </row>
    <row r="1009" spans="1:13" ht="13.5">
      <c r="A1009" s="296" t="s">
        <v>2564</v>
      </c>
      <c r="B1009" s="296" t="s">
        <v>904</v>
      </c>
      <c r="C1009" s="296">
        <v>0</v>
      </c>
      <c r="D1009" s="296">
        <v>0</v>
      </c>
      <c r="E1009" s="22" t="s">
        <v>32</v>
      </c>
      <c r="F1009" s="87" t="s">
        <v>155</v>
      </c>
      <c r="G1009" s="87">
        <v>1</v>
      </c>
      <c r="H1009" s="18">
        <v>102</v>
      </c>
      <c r="I1009" s="87" t="s">
        <v>901</v>
      </c>
      <c r="J1009" s="305">
        <v>4.1500000000000004</v>
      </c>
      <c r="K1009" s="305">
        <f t="shared" si="14"/>
        <v>15</v>
      </c>
      <c r="L1009" s="305">
        <f>J1009-K1009</f>
        <v>-10.85</v>
      </c>
      <c r="M1009" s="335">
        <f>SUMPRODUCT(TEXT(L1009-{0,5,15,25,35},"0;\0")*{0,2,3,3,7})</f>
        <v>0</v>
      </c>
    </row>
    <row r="1010" spans="1:13" ht="13.5">
      <c r="A1010" s="298" t="s">
        <v>2564</v>
      </c>
      <c r="B1010" s="298"/>
      <c r="C1010" s="298"/>
      <c r="D1010" s="298"/>
      <c r="E1010" s="92" t="s">
        <v>83</v>
      </c>
      <c r="F1010" s="88" t="s">
        <v>185</v>
      </c>
      <c r="G1010" s="88">
        <v>4</v>
      </c>
      <c r="H1010" s="28">
        <v>416</v>
      </c>
      <c r="I1010" s="88" t="s">
        <v>902</v>
      </c>
      <c r="J1010" s="307"/>
      <c r="K1010" s="307"/>
      <c r="L1010" s="307"/>
      <c r="M1010" s="336"/>
    </row>
    <row r="1011" spans="1:13" ht="13.5">
      <c r="A1011" s="296" t="s">
        <v>2564</v>
      </c>
      <c r="B1011" s="296" t="s">
        <v>905</v>
      </c>
      <c r="C1011" s="296">
        <v>0</v>
      </c>
      <c r="D1011" s="296">
        <v>0</v>
      </c>
      <c r="E1011" s="22" t="s">
        <v>32</v>
      </c>
      <c r="F1011" s="87" t="s">
        <v>155</v>
      </c>
      <c r="G1011" s="87">
        <v>1</v>
      </c>
      <c r="H1011" s="18">
        <v>102</v>
      </c>
      <c r="I1011" s="87" t="s">
        <v>901</v>
      </c>
      <c r="J1011" s="305">
        <v>4.32</v>
      </c>
      <c r="K1011" s="305">
        <f t="shared" si="14"/>
        <v>15</v>
      </c>
      <c r="L1011" s="305">
        <f>J1011-K1011</f>
        <v>-10.68</v>
      </c>
      <c r="M1011" s="335">
        <f>SUMPRODUCT(TEXT(L1011-{0,5,15,25,35},"0;\0")*{0,2,3,3,7})</f>
        <v>0</v>
      </c>
    </row>
    <row r="1012" spans="1:13" ht="13.5">
      <c r="A1012" s="298" t="s">
        <v>2564</v>
      </c>
      <c r="B1012" s="298"/>
      <c r="C1012" s="298"/>
      <c r="D1012" s="298"/>
      <c r="E1012" s="92" t="s">
        <v>83</v>
      </c>
      <c r="F1012" s="88" t="s">
        <v>185</v>
      </c>
      <c r="G1012" s="88">
        <v>4</v>
      </c>
      <c r="H1012" s="28">
        <v>418</v>
      </c>
      <c r="I1012" s="88" t="s">
        <v>906</v>
      </c>
      <c r="J1012" s="307"/>
      <c r="K1012" s="307"/>
      <c r="L1012" s="307"/>
      <c r="M1012" s="336"/>
    </row>
    <row r="1013" spans="1:13" ht="13.5">
      <c r="A1013" s="296" t="s">
        <v>2564</v>
      </c>
      <c r="B1013" s="296" t="s">
        <v>907</v>
      </c>
      <c r="C1013" s="296">
        <v>1</v>
      </c>
      <c r="D1013" s="296">
        <v>0</v>
      </c>
      <c r="E1013" s="22" t="s">
        <v>32</v>
      </c>
      <c r="F1013" s="87" t="s">
        <v>155</v>
      </c>
      <c r="G1013" s="87">
        <v>1</v>
      </c>
      <c r="H1013" s="18">
        <v>102</v>
      </c>
      <c r="I1013" s="87" t="s">
        <v>901</v>
      </c>
      <c r="J1013" s="305">
        <v>4.32</v>
      </c>
      <c r="K1013" s="305">
        <f t="shared" si="14"/>
        <v>16.333333333333332</v>
      </c>
      <c r="L1013" s="305">
        <f>J1013-K1013</f>
        <v>-12.013333333333332</v>
      </c>
      <c r="M1013" s="335">
        <f>SUMPRODUCT(TEXT(L1013-{0,5,15,25,35},"0;\0")*{0,2,3,3,7})</f>
        <v>0</v>
      </c>
    </row>
    <row r="1014" spans="1:13" ht="27">
      <c r="A1014" s="298" t="s">
        <v>2564</v>
      </c>
      <c r="B1014" s="298"/>
      <c r="C1014" s="298"/>
      <c r="D1014" s="298"/>
      <c r="E1014" s="92" t="s">
        <v>83</v>
      </c>
      <c r="F1014" s="88" t="s">
        <v>185</v>
      </c>
      <c r="G1014" s="88">
        <v>4</v>
      </c>
      <c r="H1014" s="28">
        <v>418</v>
      </c>
      <c r="I1014" s="88" t="s">
        <v>908</v>
      </c>
      <c r="J1014" s="307"/>
      <c r="K1014" s="307"/>
      <c r="L1014" s="307"/>
      <c r="M1014" s="336"/>
    </row>
    <row r="1015" spans="1:13" ht="13.5">
      <c r="A1015" s="296" t="s">
        <v>2564</v>
      </c>
      <c r="B1015" s="296" t="s">
        <v>909</v>
      </c>
      <c r="C1015" s="296">
        <v>1</v>
      </c>
      <c r="D1015" s="296">
        <v>6</v>
      </c>
      <c r="E1015" s="22" t="s">
        <v>32</v>
      </c>
      <c r="F1015" s="87" t="s">
        <v>155</v>
      </c>
      <c r="G1015" s="87">
        <v>1</v>
      </c>
      <c r="H1015" s="18">
        <v>102</v>
      </c>
      <c r="I1015" s="87" t="s">
        <v>901</v>
      </c>
      <c r="J1015" s="305">
        <v>4.1500000000000004</v>
      </c>
      <c r="K1015" s="305">
        <f t="shared" si="14"/>
        <v>20.333333333333332</v>
      </c>
      <c r="L1015" s="305">
        <f>J1015-K1015</f>
        <v>-16.18333333333333</v>
      </c>
      <c r="M1015" s="335">
        <f>SUMPRODUCT(TEXT(L1015-{0,5,15,25,35},"0;\0")*{0,2,3,3,7})</f>
        <v>0</v>
      </c>
    </row>
    <row r="1016" spans="1:13" ht="13.5">
      <c r="A1016" s="298" t="s">
        <v>2564</v>
      </c>
      <c r="B1016" s="298"/>
      <c r="C1016" s="298"/>
      <c r="D1016" s="298"/>
      <c r="E1016" s="92" t="s">
        <v>83</v>
      </c>
      <c r="F1016" s="88" t="s">
        <v>185</v>
      </c>
      <c r="G1016" s="88">
        <v>4</v>
      </c>
      <c r="H1016" s="28">
        <v>416</v>
      </c>
      <c r="I1016" s="88" t="s">
        <v>902</v>
      </c>
      <c r="J1016" s="307"/>
      <c r="K1016" s="307"/>
      <c r="L1016" s="307"/>
      <c r="M1016" s="336"/>
    </row>
    <row r="1017" spans="1:13" ht="27">
      <c r="A1017" s="87" t="s">
        <v>2564</v>
      </c>
      <c r="B1017" s="87" t="s">
        <v>910</v>
      </c>
      <c r="C1017" s="87">
        <v>0</v>
      </c>
      <c r="D1017" s="87">
        <v>0</v>
      </c>
      <c r="E1017" s="22" t="s">
        <v>32</v>
      </c>
      <c r="F1017" s="87" t="s">
        <v>155</v>
      </c>
      <c r="G1017" s="87">
        <v>1</v>
      </c>
      <c r="H1017" s="18">
        <v>102</v>
      </c>
      <c r="I1017" s="87" t="s">
        <v>901</v>
      </c>
      <c r="J1017" s="79">
        <v>1.27</v>
      </c>
      <c r="K1017" s="79">
        <f t="shared" si="14"/>
        <v>15</v>
      </c>
      <c r="L1017" s="79">
        <f>J1017-K1017</f>
        <v>-13.73</v>
      </c>
      <c r="M1017" s="29">
        <f>SUMPRODUCT(TEXT(L1017-{0,5,15,25,35},"0;\0")*{0,2,3,3,7})</f>
        <v>0</v>
      </c>
    </row>
    <row r="1018" spans="1:13" ht="13.5">
      <c r="A1018" s="296" t="s">
        <v>2564</v>
      </c>
      <c r="B1018" s="296" t="s">
        <v>911</v>
      </c>
      <c r="C1018" s="296">
        <v>2</v>
      </c>
      <c r="D1018" s="296">
        <v>0</v>
      </c>
      <c r="E1018" s="22" t="s">
        <v>32</v>
      </c>
      <c r="F1018" s="87" t="s">
        <v>155</v>
      </c>
      <c r="G1018" s="87">
        <v>1</v>
      </c>
      <c r="H1018" s="18">
        <v>102</v>
      </c>
      <c r="I1018" s="87" t="s">
        <v>901</v>
      </c>
      <c r="J1018" s="305">
        <v>4.32</v>
      </c>
      <c r="K1018" s="305">
        <f t="shared" si="14"/>
        <v>17.666666666666668</v>
      </c>
      <c r="L1018" s="305">
        <f>J1018-K1018</f>
        <v>-13.346666666666668</v>
      </c>
      <c r="M1018" s="335">
        <f>SUMPRODUCT(TEXT(L1018-{0,5,15,25,35},"0;\0")*{0,2,3,3,7})</f>
        <v>0</v>
      </c>
    </row>
    <row r="1019" spans="1:13" ht="27">
      <c r="A1019" s="298" t="s">
        <v>2564</v>
      </c>
      <c r="B1019" s="298"/>
      <c r="C1019" s="298"/>
      <c r="D1019" s="298"/>
      <c r="E1019" s="92" t="s">
        <v>83</v>
      </c>
      <c r="F1019" s="88" t="s">
        <v>185</v>
      </c>
      <c r="G1019" s="88">
        <v>4</v>
      </c>
      <c r="H1019" s="28">
        <v>418</v>
      </c>
      <c r="I1019" s="88" t="s">
        <v>908</v>
      </c>
      <c r="J1019" s="307"/>
      <c r="K1019" s="307"/>
      <c r="L1019" s="307"/>
      <c r="M1019" s="336"/>
    </row>
    <row r="1020" spans="1:13" ht="13.5">
      <c r="A1020" s="296" t="s">
        <v>2564</v>
      </c>
      <c r="B1020" s="296" t="s">
        <v>912</v>
      </c>
      <c r="C1020" s="296">
        <v>12</v>
      </c>
      <c r="D1020" s="296">
        <v>0</v>
      </c>
      <c r="E1020" s="22" t="s">
        <v>32</v>
      </c>
      <c r="F1020" s="87" t="s">
        <v>155</v>
      </c>
      <c r="G1020" s="87">
        <v>1</v>
      </c>
      <c r="H1020" s="18">
        <v>102</v>
      </c>
      <c r="I1020" s="87" t="s">
        <v>901</v>
      </c>
      <c r="J1020" s="305">
        <v>7.27</v>
      </c>
      <c r="K1020" s="305">
        <f t="shared" si="14"/>
        <v>31</v>
      </c>
      <c r="L1020" s="305">
        <f>J1020-K1020</f>
        <v>-23.73</v>
      </c>
      <c r="M1020" s="335">
        <f>SUMPRODUCT(TEXT(L1020-{0,5,15,25,35},"0;\0")*{0,2,3,3,7})</f>
        <v>0</v>
      </c>
    </row>
    <row r="1021" spans="1:13" ht="13.5">
      <c r="A1021" s="298" t="s">
        <v>2564</v>
      </c>
      <c r="B1021" s="298"/>
      <c r="C1021" s="298"/>
      <c r="D1021" s="298"/>
      <c r="E1021" s="22" t="s">
        <v>83</v>
      </c>
      <c r="F1021" s="88" t="s">
        <v>185</v>
      </c>
      <c r="G1021" s="139">
        <v>1</v>
      </c>
      <c r="H1021" s="87">
        <v>128</v>
      </c>
      <c r="I1021" s="61" t="s">
        <v>2565</v>
      </c>
      <c r="J1021" s="307"/>
      <c r="K1021" s="307"/>
      <c r="L1021" s="307"/>
      <c r="M1021" s="336"/>
    </row>
    <row r="1022" spans="1:13" ht="13.5">
      <c r="A1022" s="296" t="s">
        <v>2564</v>
      </c>
      <c r="B1022" s="296" t="s">
        <v>913</v>
      </c>
      <c r="C1022" s="296">
        <v>0</v>
      </c>
      <c r="D1022" s="296">
        <v>0</v>
      </c>
      <c r="E1022" s="22" t="s">
        <v>32</v>
      </c>
      <c r="F1022" s="87" t="s">
        <v>155</v>
      </c>
      <c r="G1022" s="87">
        <v>1</v>
      </c>
      <c r="H1022" s="18">
        <v>102</v>
      </c>
      <c r="I1022" s="87" t="s">
        <v>901</v>
      </c>
      <c r="J1022" s="305">
        <v>4.32</v>
      </c>
      <c r="K1022" s="305">
        <f t="shared" si="14"/>
        <v>15</v>
      </c>
      <c r="L1022" s="305">
        <f>J1022-K1022</f>
        <v>-10.68</v>
      </c>
      <c r="M1022" s="335">
        <f>SUMPRODUCT(TEXT(L1022-{0,5,15,25,35},"0;\0")*{0,2,3,3,7})</f>
        <v>0</v>
      </c>
    </row>
    <row r="1023" spans="1:13" ht="27">
      <c r="A1023" s="298" t="s">
        <v>2564</v>
      </c>
      <c r="B1023" s="298"/>
      <c r="C1023" s="298"/>
      <c r="D1023" s="298"/>
      <c r="E1023" s="92" t="s">
        <v>83</v>
      </c>
      <c r="F1023" s="88" t="s">
        <v>185</v>
      </c>
      <c r="G1023" s="88">
        <v>4</v>
      </c>
      <c r="H1023" s="28">
        <v>418</v>
      </c>
      <c r="I1023" s="88" t="s">
        <v>908</v>
      </c>
      <c r="J1023" s="307"/>
      <c r="K1023" s="307"/>
      <c r="L1023" s="307"/>
      <c r="M1023" s="336"/>
    </row>
    <row r="1024" spans="1:13" ht="13.5">
      <c r="A1024" s="296" t="s">
        <v>2564</v>
      </c>
      <c r="B1024" s="296" t="s">
        <v>914</v>
      </c>
      <c r="C1024" s="296">
        <v>0</v>
      </c>
      <c r="D1024" s="296">
        <v>0</v>
      </c>
      <c r="E1024" s="22" t="s">
        <v>32</v>
      </c>
      <c r="F1024" s="87" t="s">
        <v>155</v>
      </c>
      <c r="G1024" s="87">
        <v>1</v>
      </c>
      <c r="H1024" s="18">
        <v>102</v>
      </c>
      <c r="I1024" s="87" t="s">
        <v>901</v>
      </c>
      <c r="J1024" s="305">
        <v>4.1500000000000004</v>
      </c>
      <c r="K1024" s="305">
        <f t="shared" si="14"/>
        <v>15</v>
      </c>
      <c r="L1024" s="305">
        <f>J1024-K1024</f>
        <v>-10.85</v>
      </c>
      <c r="M1024" s="335">
        <f>SUMPRODUCT(TEXT(L1024-{0,5,15,25,35},"0;\0")*{0,2,3,3,7})</f>
        <v>0</v>
      </c>
    </row>
    <row r="1025" spans="1:13" ht="13.5">
      <c r="A1025" s="298" t="s">
        <v>2564</v>
      </c>
      <c r="B1025" s="298"/>
      <c r="C1025" s="298"/>
      <c r="D1025" s="298"/>
      <c r="E1025" s="92" t="s">
        <v>83</v>
      </c>
      <c r="F1025" s="88" t="s">
        <v>185</v>
      </c>
      <c r="G1025" s="88">
        <v>4</v>
      </c>
      <c r="H1025" s="28">
        <v>416</v>
      </c>
      <c r="I1025" s="88" t="s">
        <v>902</v>
      </c>
      <c r="J1025" s="307"/>
      <c r="K1025" s="307"/>
      <c r="L1025" s="307"/>
      <c r="M1025" s="336"/>
    </row>
    <row r="1026" spans="1:13" ht="27">
      <c r="A1026" s="87" t="s">
        <v>2564</v>
      </c>
      <c r="B1026" s="87" t="s">
        <v>915</v>
      </c>
      <c r="C1026" s="87">
        <v>0</v>
      </c>
      <c r="D1026" s="87">
        <v>0</v>
      </c>
      <c r="E1026" s="22" t="s">
        <v>32</v>
      </c>
      <c r="F1026" s="87" t="s">
        <v>155</v>
      </c>
      <c r="G1026" s="87">
        <v>1</v>
      </c>
      <c r="H1026" s="18">
        <v>102</v>
      </c>
      <c r="I1026" s="87" t="s">
        <v>901</v>
      </c>
      <c r="J1026" s="79">
        <v>1.27</v>
      </c>
      <c r="K1026" s="79">
        <f t="shared" si="14"/>
        <v>15</v>
      </c>
      <c r="L1026" s="79">
        <f>J1026-K1026</f>
        <v>-13.73</v>
      </c>
      <c r="M1026" s="29">
        <f>SUMPRODUCT(TEXT(L1026-{0,5,15,25,35},"0;\0")*{0,2,3,3,7})</f>
        <v>0</v>
      </c>
    </row>
    <row r="1027" spans="1:13" ht="13.5">
      <c r="A1027" s="296" t="s">
        <v>2564</v>
      </c>
      <c r="B1027" s="296" t="s">
        <v>916</v>
      </c>
      <c r="C1027" s="296">
        <v>9</v>
      </c>
      <c r="D1027" s="296">
        <v>5</v>
      </c>
      <c r="E1027" s="22" t="s">
        <v>32</v>
      </c>
      <c r="F1027" s="87" t="s">
        <v>155</v>
      </c>
      <c r="G1027" s="87">
        <v>1</v>
      </c>
      <c r="H1027" s="18">
        <v>102</v>
      </c>
      <c r="I1027" s="87" t="s">
        <v>901</v>
      </c>
      <c r="J1027" s="305">
        <v>10.15</v>
      </c>
      <c r="K1027" s="305">
        <f t="shared" si="14"/>
        <v>30.333333333333332</v>
      </c>
      <c r="L1027" s="305">
        <f>J1027-K1027</f>
        <v>-20.18333333333333</v>
      </c>
      <c r="M1027" s="335">
        <f>SUMPRODUCT(TEXT(L1027-{0,5,15,25,35},"0;\0")*{0,2,3,3,7})</f>
        <v>0</v>
      </c>
    </row>
    <row r="1028" spans="1:13" ht="13.5">
      <c r="A1028" s="297" t="s">
        <v>2564</v>
      </c>
      <c r="B1028" s="297"/>
      <c r="C1028" s="297"/>
      <c r="D1028" s="297"/>
      <c r="E1028" s="92" t="s">
        <v>83</v>
      </c>
      <c r="F1028" s="88" t="s">
        <v>185</v>
      </c>
      <c r="G1028" s="88">
        <v>4</v>
      </c>
      <c r="H1028" s="28">
        <v>416</v>
      </c>
      <c r="I1028" s="88" t="s">
        <v>902</v>
      </c>
      <c r="J1028" s="306"/>
      <c r="K1028" s="306"/>
      <c r="L1028" s="306"/>
      <c r="M1028" s="337"/>
    </row>
    <row r="1029" spans="1:13" ht="13.5">
      <c r="A1029" s="298" t="s">
        <v>2564</v>
      </c>
      <c r="B1029" s="298"/>
      <c r="C1029" s="298"/>
      <c r="D1029" s="298"/>
      <c r="E1029" s="22" t="s">
        <v>83</v>
      </c>
      <c r="F1029" s="88" t="s">
        <v>185</v>
      </c>
      <c r="G1029" s="139">
        <v>1</v>
      </c>
      <c r="H1029" s="87">
        <v>128</v>
      </c>
      <c r="I1029" s="61" t="s">
        <v>2565</v>
      </c>
      <c r="J1029" s="307"/>
      <c r="K1029" s="307"/>
      <c r="L1029" s="307"/>
      <c r="M1029" s="336"/>
    </row>
    <row r="1030" spans="1:13" ht="13.5">
      <c r="A1030" s="296" t="s">
        <v>2564</v>
      </c>
      <c r="B1030" s="296" t="s">
        <v>917</v>
      </c>
      <c r="C1030" s="296">
        <v>0</v>
      </c>
      <c r="D1030" s="296">
        <v>0</v>
      </c>
      <c r="E1030" s="22" t="s">
        <v>32</v>
      </c>
      <c r="F1030" s="87" t="s">
        <v>155</v>
      </c>
      <c r="G1030" s="87">
        <v>1</v>
      </c>
      <c r="H1030" s="18">
        <v>102</v>
      </c>
      <c r="I1030" s="87" t="s">
        <v>901</v>
      </c>
      <c r="J1030" s="305">
        <v>4.1500000000000004</v>
      </c>
      <c r="K1030" s="305">
        <f t="shared" si="14"/>
        <v>15</v>
      </c>
      <c r="L1030" s="305">
        <f>J1030-K1030</f>
        <v>-10.85</v>
      </c>
      <c r="M1030" s="335">
        <f>SUMPRODUCT(TEXT(L1030-{0,5,15,25,35},"0;\0")*{0,2,3,3,7})</f>
        <v>0</v>
      </c>
    </row>
    <row r="1031" spans="1:13" ht="13.5">
      <c r="A1031" s="298" t="s">
        <v>2564</v>
      </c>
      <c r="B1031" s="298"/>
      <c r="C1031" s="298"/>
      <c r="D1031" s="298"/>
      <c r="E1031" s="92" t="s">
        <v>83</v>
      </c>
      <c r="F1031" s="88" t="s">
        <v>185</v>
      </c>
      <c r="G1031" s="88">
        <v>4</v>
      </c>
      <c r="H1031" s="28">
        <v>416</v>
      </c>
      <c r="I1031" s="88" t="s">
        <v>902</v>
      </c>
      <c r="J1031" s="307"/>
      <c r="K1031" s="307"/>
      <c r="L1031" s="307"/>
      <c r="M1031" s="336"/>
    </row>
    <row r="1032" spans="1:13" ht="27">
      <c r="A1032" s="87" t="s">
        <v>2564</v>
      </c>
      <c r="B1032" s="87" t="s">
        <v>918</v>
      </c>
      <c r="C1032" s="87">
        <v>0</v>
      </c>
      <c r="D1032" s="87">
        <v>0</v>
      </c>
      <c r="E1032" s="22" t="s">
        <v>32</v>
      </c>
      <c r="F1032" s="87" t="s">
        <v>155</v>
      </c>
      <c r="G1032" s="87">
        <v>1</v>
      </c>
      <c r="H1032" s="18">
        <v>102</v>
      </c>
      <c r="I1032" s="87" t="s">
        <v>901</v>
      </c>
      <c r="J1032" s="79">
        <v>1.27</v>
      </c>
      <c r="K1032" s="79">
        <f t="shared" si="14"/>
        <v>15</v>
      </c>
      <c r="L1032" s="79">
        <f>J1032-K1032</f>
        <v>-13.73</v>
      </c>
      <c r="M1032" s="29">
        <f>SUMPRODUCT(TEXT(L1032-{0,5,15,25,35},"0;\0")*{0,2,3,3,7})</f>
        <v>0</v>
      </c>
    </row>
    <row r="1033" spans="1:13" ht="13.5">
      <c r="A1033" s="296" t="s">
        <v>2564</v>
      </c>
      <c r="B1033" s="296" t="s">
        <v>919</v>
      </c>
      <c r="C1033" s="296">
        <v>21</v>
      </c>
      <c r="D1033" s="296">
        <v>0</v>
      </c>
      <c r="E1033" s="22" t="s">
        <v>32</v>
      </c>
      <c r="F1033" s="87" t="s">
        <v>155</v>
      </c>
      <c r="G1033" s="87">
        <v>1</v>
      </c>
      <c r="H1033" s="18">
        <v>102</v>
      </c>
      <c r="I1033" s="87" t="s">
        <v>901</v>
      </c>
      <c r="J1033" s="305">
        <v>12.41</v>
      </c>
      <c r="K1033" s="305">
        <f t="shared" si="14"/>
        <v>43</v>
      </c>
      <c r="L1033" s="305">
        <f>J1033-K1033</f>
        <v>-30.59</v>
      </c>
      <c r="M1033" s="335">
        <f>SUMPRODUCT(TEXT(L1033-{0,5,15,25,35},"0;\0")*{0,2,3,3,7})</f>
        <v>0</v>
      </c>
    </row>
    <row r="1034" spans="1:13" ht="27">
      <c r="A1034" s="297" t="s">
        <v>2564</v>
      </c>
      <c r="B1034" s="297"/>
      <c r="C1034" s="297"/>
      <c r="D1034" s="297"/>
      <c r="E1034" s="87" t="s">
        <v>83</v>
      </c>
      <c r="F1034" s="87" t="s">
        <v>185</v>
      </c>
      <c r="G1034" s="87">
        <v>2</v>
      </c>
      <c r="H1034" s="87">
        <v>223</v>
      </c>
      <c r="I1034" s="62" t="s">
        <v>920</v>
      </c>
      <c r="J1034" s="306"/>
      <c r="K1034" s="306"/>
      <c r="L1034" s="306"/>
      <c r="M1034" s="337"/>
    </row>
    <row r="1035" spans="1:13" ht="13.5">
      <c r="A1035" s="298" t="s">
        <v>2564</v>
      </c>
      <c r="B1035" s="298"/>
      <c r="C1035" s="298"/>
      <c r="D1035" s="298"/>
      <c r="E1035" s="22" t="s">
        <v>83</v>
      </c>
      <c r="F1035" s="88" t="s">
        <v>185</v>
      </c>
      <c r="G1035" s="139">
        <v>1</v>
      </c>
      <c r="H1035" s="87">
        <v>128</v>
      </c>
      <c r="I1035" s="61" t="s">
        <v>2565</v>
      </c>
      <c r="J1035" s="307"/>
      <c r="K1035" s="307"/>
      <c r="L1035" s="307"/>
      <c r="M1035" s="336"/>
    </row>
    <row r="1036" spans="1:13" ht="27">
      <c r="A1036" s="87" t="s">
        <v>2564</v>
      </c>
      <c r="B1036" s="87" t="s">
        <v>921</v>
      </c>
      <c r="C1036" s="87">
        <v>0</v>
      </c>
      <c r="D1036" s="87">
        <v>0</v>
      </c>
      <c r="E1036" s="22" t="s">
        <v>32</v>
      </c>
      <c r="F1036" s="87" t="s">
        <v>155</v>
      </c>
      <c r="G1036" s="87">
        <v>1</v>
      </c>
      <c r="H1036" s="18">
        <v>102</v>
      </c>
      <c r="I1036" s="87" t="s">
        <v>901</v>
      </c>
      <c r="J1036" s="79">
        <v>1.27</v>
      </c>
      <c r="K1036" s="79">
        <f t="shared" si="14"/>
        <v>15</v>
      </c>
      <c r="L1036" s="79">
        <f>J1036-K1036</f>
        <v>-13.73</v>
      </c>
      <c r="M1036" s="29">
        <f>SUMPRODUCT(TEXT(L1036-{0,5,15,25,35},"0;\0")*{0,2,3,3,7})</f>
        <v>0</v>
      </c>
    </row>
    <row r="1037" spans="1:13" ht="13.5">
      <c r="A1037" s="296" t="s">
        <v>2564</v>
      </c>
      <c r="B1037" s="296" t="s">
        <v>922</v>
      </c>
      <c r="C1037" s="296">
        <v>1</v>
      </c>
      <c r="D1037" s="296">
        <v>0</v>
      </c>
      <c r="E1037" s="22" t="s">
        <v>32</v>
      </c>
      <c r="F1037" s="87" t="s">
        <v>155</v>
      </c>
      <c r="G1037" s="87">
        <v>1</v>
      </c>
      <c r="H1037" s="18">
        <v>102</v>
      </c>
      <c r="I1037" s="87" t="s">
        <v>901</v>
      </c>
      <c r="J1037" s="305">
        <v>4.1500000000000004</v>
      </c>
      <c r="K1037" s="305">
        <f t="shared" si="14"/>
        <v>16.333333333333332</v>
      </c>
      <c r="L1037" s="305">
        <f>J1037-K1037</f>
        <v>-12.183333333333332</v>
      </c>
      <c r="M1037" s="335">
        <f>SUMPRODUCT(TEXT(L1037-{0,5,15,25,35},"0;\0")*{0,2,3,3,7})</f>
        <v>0</v>
      </c>
    </row>
    <row r="1038" spans="1:13" ht="13.5">
      <c r="A1038" s="298" t="s">
        <v>2564</v>
      </c>
      <c r="B1038" s="298"/>
      <c r="C1038" s="298"/>
      <c r="D1038" s="298"/>
      <c r="E1038" s="92" t="s">
        <v>83</v>
      </c>
      <c r="F1038" s="88" t="s">
        <v>185</v>
      </c>
      <c r="G1038" s="88">
        <v>4</v>
      </c>
      <c r="H1038" s="28">
        <v>416</v>
      </c>
      <c r="I1038" s="88" t="s">
        <v>902</v>
      </c>
      <c r="J1038" s="307"/>
      <c r="K1038" s="307"/>
      <c r="L1038" s="307"/>
      <c r="M1038" s="336"/>
    </row>
    <row r="1039" spans="1:13" ht="13.5">
      <c r="A1039" s="296" t="s">
        <v>2564</v>
      </c>
      <c r="B1039" s="296" t="s">
        <v>923</v>
      </c>
      <c r="C1039" s="296">
        <v>0</v>
      </c>
      <c r="D1039" s="296">
        <v>0</v>
      </c>
      <c r="E1039" s="22" t="s">
        <v>32</v>
      </c>
      <c r="F1039" s="87" t="s">
        <v>155</v>
      </c>
      <c r="G1039" s="87">
        <v>1</v>
      </c>
      <c r="H1039" s="18">
        <v>102</v>
      </c>
      <c r="I1039" s="87" t="s">
        <v>901</v>
      </c>
      <c r="J1039" s="305">
        <v>4.1500000000000004</v>
      </c>
      <c r="K1039" s="305">
        <f t="shared" si="14"/>
        <v>15</v>
      </c>
      <c r="L1039" s="305">
        <f>J1039-K1039</f>
        <v>-10.85</v>
      </c>
      <c r="M1039" s="335">
        <f>SUMPRODUCT(TEXT(L1039-{0,5,15,25,35},"0;\0")*{0,2,3,3,7})</f>
        <v>0</v>
      </c>
    </row>
    <row r="1040" spans="1:13" ht="13.5">
      <c r="A1040" s="298" t="s">
        <v>2564</v>
      </c>
      <c r="B1040" s="298"/>
      <c r="C1040" s="298"/>
      <c r="D1040" s="298"/>
      <c r="E1040" s="92" t="s">
        <v>83</v>
      </c>
      <c r="F1040" s="88" t="s">
        <v>185</v>
      </c>
      <c r="G1040" s="88">
        <v>4</v>
      </c>
      <c r="H1040" s="28">
        <v>416</v>
      </c>
      <c r="I1040" s="88" t="s">
        <v>902</v>
      </c>
      <c r="J1040" s="307"/>
      <c r="K1040" s="307"/>
      <c r="L1040" s="307"/>
      <c r="M1040" s="336"/>
    </row>
    <row r="1041" spans="1:13" ht="13.5">
      <c r="A1041" s="296" t="s">
        <v>2564</v>
      </c>
      <c r="B1041" s="296" t="s">
        <v>924</v>
      </c>
      <c r="C1041" s="296">
        <v>0</v>
      </c>
      <c r="D1041" s="296">
        <v>0</v>
      </c>
      <c r="E1041" s="22" t="s">
        <v>32</v>
      </c>
      <c r="F1041" s="87" t="s">
        <v>155</v>
      </c>
      <c r="G1041" s="87">
        <v>1</v>
      </c>
      <c r="H1041" s="18">
        <v>102</v>
      </c>
      <c r="I1041" s="87" t="s">
        <v>901</v>
      </c>
      <c r="J1041" s="305">
        <v>4.32</v>
      </c>
      <c r="K1041" s="305">
        <f t="shared" si="14"/>
        <v>15</v>
      </c>
      <c r="L1041" s="305">
        <f>J1041-K1041</f>
        <v>-10.68</v>
      </c>
      <c r="M1041" s="335">
        <f>SUMPRODUCT(TEXT(L1041-{0,5,15,25,35},"0;\0")*{0,2,3,3,7})</f>
        <v>0</v>
      </c>
    </row>
    <row r="1042" spans="1:13" ht="27">
      <c r="A1042" s="298" t="s">
        <v>2564</v>
      </c>
      <c r="B1042" s="298"/>
      <c r="C1042" s="298"/>
      <c r="D1042" s="298"/>
      <c r="E1042" s="92" t="s">
        <v>83</v>
      </c>
      <c r="F1042" s="88" t="s">
        <v>185</v>
      </c>
      <c r="G1042" s="88">
        <v>4</v>
      </c>
      <c r="H1042" s="28">
        <v>418</v>
      </c>
      <c r="I1042" s="88" t="s">
        <v>908</v>
      </c>
      <c r="J1042" s="307"/>
      <c r="K1042" s="307"/>
      <c r="L1042" s="307"/>
      <c r="M1042" s="336"/>
    </row>
    <row r="1043" spans="1:13" ht="27">
      <c r="A1043" s="87" t="s">
        <v>2564</v>
      </c>
      <c r="B1043" s="87" t="s">
        <v>925</v>
      </c>
      <c r="C1043" s="87">
        <v>0</v>
      </c>
      <c r="D1043" s="87">
        <v>0</v>
      </c>
      <c r="E1043" s="22" t="s">
        <v>32</v>
      </c>
      <c r="F1043" s="87" t="s">
        <v>155</v>
      </c>
      <c r="G1043" s="87">
        <v>1</v>
      </c>
      <c r="H1043" s="18">
        <v>102</v>
      </c>
      <c r="I1043" s="87" t="s">
        <v>901</v>
      </c>
      <c r="J1043" s="79">
        <v>1.27</v>
      </c>
      <c r="K1043" s="79">
        <f t="shared" si="14"/>
        <v>15</v>
      </c>
      <c r="L1043" s="79">
        <f>J1043-K1043</f>
        <v>-13.73</v>
      </c>
      <c r="M1043" s="29">
        <f>SUMPRODUCT(TEXT(L1043-{0,5,15,25,35},"0;\0")*{0,2,3,3,7})</f>
        <v>0</v>
      </c>
    </row>
    <row r="1044" spans="1:13" ht="27">
      <c r="A1044" s="87" t="s">
        <v>2564</v>
      </c>
      <c r="B1044" s="87" t="s">
        <v>926</v>
      </c>
      <c r="C1044" s="87">
        <v>0</v>
      </c>
      <c r="D1044" s="87">
        <v>0</v>
      </c>
      <c r="E1044" s="22" t="s">
        <v>32</v>
      </c>
      <c r="F1044" s="87" t="s">
        <v>155</v>
      </c>
      <c r="G1044" s="87">
        <v>1</v>
      </c>
      <c r="H1044" s="18">
        <v>102</v>
      </c>
      <c r="I1044" s="87" t="s">
        <v>901</v>
      </c>
      <c r="J1044" s="79">
        <v>1.27</v>
      </c>
      <c r="K1044" s="79">
        <f t="shared" si="14"/>
        <v>15</v>
      </c>
      <c r="L1044" s="79">
        <f>J1044-K1044</f>
        <v>-13.73</v>
      </c>
      <c r="M1044" s="29">
        <f>SUMPRODUCT(TEXT(L1044-{0,5,15,25,35},"0;\0")*{0,2,3,3,7})</f>
        <v>0</v>
      </c>
    </row>
    <row r="1045" spans="1:13" ht="13.5">
      <c r="A1045" s="296" t="s">
        <v>2564</v>
      </c>
      <c r="B1045" s="296" t="s">
        <v>927</v>
      </c>
      <c r="C1045" s="296">
        <v>4</v>
      </c>
      <c r="D1045" s="296">
        <v>0</v>
      </c>
      <c r="E1045" s="22" t="s">
        <v>32</v>
      </c>
      <c r="F1045" s="87" t="s">
        <v>155</v>
      </c>
      <c r="G1045" s="87">
        <v>1</v>
      </c>
      <c r="H1045" s="18">
        <v>102</v>
      </c>
      <c r="I1045" s="87" t="s">
        <v>901</v>
      </c>
      <c r="J1045" s="305">
        <v>4.1500000000000004</v>
      </c>
      <c r="K1045" s="305">
        <f t="shared" si="14"/>
        <v>20.333333333333332</v>
      </c>
      <c r="L1045" s="305">
        <f>J1045-K1045</f>
        <v>-16.18333333333333</v>
      </c>
      <c r="M1045" s="335">
        <f>SUMPRODUCT(TEXT(L1045-{0,5,15,25,35},"0;\0")*{0,2,3,3,7})</f>
        <v>0</v>
      </c>
    </row>
    <row r="1046" spans="1:13" ht="13.5">
      <c r="A1046" s="298" t="s">
        <v>2564</v>
      </c>
      <c r="B1046" s="298"/>
      <c r="C1046" s="298"/>
      <c r="D1046" s="298"/>
      <c r="E1046" s="92" t="s">
        <v>83</v>
      </c>
      <c r="F1046" s="88" t="s">
        <v>185</v>
      </c>
      <c r="G1046" s="88">
        <v>4</v>
      </c>
      <c r="H1046" s="28">
        <v>416</v>
      </c>
      <c r="I1046" s="88" t="s">
        <v>902</v>
      </c>
      <c r="J1046" s="307"/>
      <c r="K1046" s="307"/>
      <c r="L1046" s="307"/>
      <c r="M1046" s="336"/>
    </row>
    <row r="1047" spans="1:13" ht="27">
      <c r="A1047" s="87" t="s">
        <v>2564</v>
      </c>
      <c r="B1047" s="87" t="s">
        <v>928</v>
      </c>
      <c r="C1047" s="87">
        <v>0</v>
      </c>
      <c r="D1047" s="87">
        <v>0</v>
      </c>
      <c r="E1047" s="22" t="s">
        <v>32</v>
      </c>
      <c r="F1047" s="87" t="s">
        <v>155</v>
      </c>
      <c r="G1047" s="87">
        <v>1</v>
      </c>
      <c r="H1047" s="18">
        <v>102</v>
      </c>
      <c r="I1047" s="87" t="s">
        <v>901</v>
      </c>
      <c r="J1047" s="79">
        <v>1.27</v>
      </c>
      <c r="K1047" s="79">
        <f t="shared" si="14"/>
        <v>15</v>
      </c>
      <c r="L1047" s="79">
        <f>J1047-K1047</f>
        <v>-13.73</v>
      </c>
      <c r="M1047" s="29">
        <f>SUMPRODUCT(TEXT(L1047-{0,5,15,25,35},"0;\0")*{0,2,3,3,7})</f>
        <v>0</v>
      </c>
    </row>
    <row r="1048" spans="1:13" ht="13.5">
      <c r="A1048" s="296" t="s">
        <v>2564</v>
      </c>
      <c r="B1048" s="296" t="s">
        <v>929</v>
      </c>
      <c r="C1048" s="296">
        <v>0</v>
      </c>
      <c r="D1048" s="296">
        <v>0</v>
      </c>
      <c r="E1048" s="22" t="s">
        <v>32</v>
      </c>
      <c r="F1048" s="87" t="s">
        <v>155</v>
      </c>
      <c r="G1048" s="87">
        <v>1</v>
      </c>
      <c r="H1048" s="18">
        <v>102</v>
      </c>
      <c r="I1048" s="87" t="s">
        <v>901</v>
      </c>
      <c r="J1048" s="305">
        <v>4.32</v>
      </c>
      <c r="K1048" s="305">
        <f t="shared" si="14"/>
        <v>15</v>
      </c>
      <c r="L1048" s="305">
        <f>J1048-K1048</f>
        <v>-10.68</v>
      </c>
      <c r="M1048" s="335">
        <f>SUMPRODUCT(TEXT(L1048-{0,5,15,25,35},"0;\0")*{0,2,3,3,7})</f>
        <v>0</v>
      </c>
    </row>
    <row r="1049" spans="1:13" ht="27">
      <c r="A1049" s="298" t="s">
        <v>2564</v>
      </c>
      <c r="B1049" s="298"/>
      <c r="C1049" s="298"/>
      <c r="D1049" s="298"/>
      <c r="E1049" s="92" t="s">
        <v>83</v>
      </c>
      <c r="F1049" s="88" t="s">
        <v>185</v>
      </c>
      <c r="G1049" s="88">
        <v>4</v>
      </c>
      <c r="H1049" s="28">
        <v>418</v>
      </c>
      <c r="I1049" s="88" t="s">
        <v>908</v>
      </c>
      <c r="J1049" s="307"/>
      <c r="K1049" s="307"/>
      <c r="L1049" s="307"/>
      <c r="M1049" s="336"/>
    </row>
    <row r="1050" spans="1:13" ht="13.5">
      <c r="A1050" s="296" t="s">
        <v>2564</v>
      </c>
      <c r="B1050" s="296" t="s">
        <v>930</v>
      </c>
      <c r="C1050" s="296">
        <v>0</v>
      </c>
      <c r="D1050" s="296">
        <v>0</v>
      </c>
      <c r="E1050" s="22" t="s">
        <v>32</v>
      </c>
      <c r="F1050" s="87" t="s">
        <v>155</v>
      </c>
      <c r="G1050" s="87">
        <v>1</v>
      </c>
      <c r="H1050" s="18">
        <v>102</v>
      </c>
      <c r="I1050" s="87" t="s">
        <v>901</v>
      </c>
      <c r="J1050" s="305">
        <v>4.32</v>
      </c>
      <c r="K1050" s="305">
        <f t="shared" si="14"/>
        <v>15</v>
      </c>
      <c r="L1050" s="305">
        <f>J1050-K1050</f>
        <v>-10.68</v>
      </c>
      <c r="M1050" s="335">
        <f>SUMPRODUCT(TEXT(L1050-{0,5,15,25,35},"0;\0")*{0,2,3,3,7})</f>
        <v>0</v>
      </c>
    </row>
    <row r="1051" spans="1:13" ht="27">
      <c r="A1051" s="298" t="s">
        <v>2564</v>
      </c>
      <c r="B1051" s="298"/>
      <c r="C1051" s="298"/>
      <c r="D1051" s="298"/>
      <c r="E1051" s="92" t="s">
        <v>83</v>
      </c>
      <c r="F1051" s="88" t="s">
        <v>185</v>
      </c>
      <c r="G1051" s="88">
        <v>4</v>
      </c>
      <c r="H1051" s="28">
        <v>418</v>
      </c>
      <c r="I1051" s="88" t="s">
        <v>908</v>
      </c>
      <c r="J1051" s="307"/>
      <c r="K1051" s="307"/>
      <c r="L1051" s="307"/>
      <c r="M1051" s="336"/>
    </row>
    <row r="1052" spans="1:13" ht="13.5">
      <c r="A1052" s="296" t="s">
        <v>2564</v>
      </c>
      <c r="B1052" s="296" t="s">
        <v>931</v>
      </c>
      <c r="C1052" s="296">
        <v>0</v>
      </c>
      <c r="D1052" s="296">
        <v>0</v>
      </c>
      <c r="E1052" s="22" t="s">
        <v>32</v>
      </c>
      <c r="F1052" s="87" t="s">
        <v>155</v>
      </c>
      <c r="G1052" s="87">
        <v>1</v>
      </c>
      <c r="H1052" s="18">
        <v>102</v>
      </c>
      <c r="I1052" s="87" t="s">
        <v>901</v>
      </c>
      <c r="J1052" s="305">
        <v>4.1500000000000004</v>
      </c>
      <c r="K1052" s="305">
        <f t="shared" si="14"/>
        <v>15</v>
      </c>
      <c r="L1052" s="305">
        <f>J1052-K1052</f>
        <v>-10.85</v>
      </c>
      <c r="M1052" s="335">
        <f>SUMPRODUCT(TEXT(L1052-{0,5,15,25,35},"0;\0")*{0,2,3,3,7})</f>
        <v>0</v>
      </c>
    </row>
    <row r="1053" spans="1:13" ht="13.5">
      <c r="A1053" s="298" t="s">
        <v>2564</v>
      </c>
      <c r="B1053" s="298"/>
      <c r="C1053" s="298"/>
      <c r="D1053" s="298"/>
      <c r="E1053" s="92" t="s">
        <v>83</v>
      </c>
      <c r="F1053" s="88" t="s">
        <v>185</v>
      </c>
      <c r="G1053" s="88">
        <v>4</v>
      </c>
      <c r="H1053" s="28">
        <v>416</v>
      </c>
      <c r="I1053" s="88" t="s">
        <v>902</v>
      </c>
      <c r="J1053" s="307"/>
      <c r="K1053" s="307"/>
      <c r="L1053" s="307"/>
      <c r="M1053" s="336"/>
    </row>
    <row r="1054" spans="1:13" ht="13.5">
      <c r="A1054" s="296" t="s">
        <v>2564</v>
      </c>
      <c r="B1054" s="296" t="s">
        <v>932</v>
      </c>
      <c r="C1054" s="296">
        <v>0</v>
      </c>
      <c r="D1054" s="296">
        <v>0</v>
      </c>
      <c r="E1054" s="22" t="s">
        <v>32</v>
      </c>
      <c r="F1054" s="87" t="s">
        <v>155</v>
      </c>
      <c r="G1054" s="87">
        <v>1</v>
      </c>
      <c r="H1054" s="18">
        <v>102</v>
      </c>
      <c r="I1054" s="87" t="s">
        <v>901</v>
      </c>
      <c r="J1054" s="305">
        <v>4.1500000000000004</v>
      </c>
      <c r="K1054" s="305">
        <f t="shared" si="14"/>
        <v>15</v>
      </c>
      <c r="L1054" s="305">
        <f>J1054-K1054</f>
        <v>-10.85</v>
      </c>
      <c r="M1054" s="335">
        <f>SUMPRODUCT(TEXT(L1054-{0,5,15,25,35},"0;\0")*{0,2,3,3,7})</f>
        <v>0</v>
      </c>
    </row>
    <row r="1055" spans="1:13" ht="13.5">
      <c r="A1055" s="298" t="s">
        <v>2564</v>
      </c>
      <c r="B1055" s="298"/>
      <c r="C1055" s="298"/>
      <c r="D1055" s="298"/>
      <c r="E1055" s="92" t="s">
        <v>83</v>
      </c>
      <c r="F1055" s="88" t="s">
        <v>185</v>
      </c>
      <c r="G1055" s="88">
        <v>4</v>
      </c>
      <c r="H1055" s="28">
        <v>416</v>
      </c>
      <c r="I1055" s="88" t="s">
        <v>902</v>
      </c>
      <c r="J1055" s="307"/>
      <c r="K1055" s="307"/>
      <c r="L1055" s="307"/>
      <c r="M1055" s="336"/>
    </row>
    <row r="1056" spans="1:13" ht="27">
      <c r="A1056" s="87" t="s">
        <v>2564</v>
      </c>
      <c r="B1056" s="87" t="s">
        <v>933</v>
      </c>
      <c r="C1056" s="87">
        <v>0</v>
      </c>
      <c r="D1056" s="87">
        <v>0</v>
      </c>
      <c r="E1056" s="22" t="s">
        <v>32</v>
      </c>
      <c r="F1056" s="87" t="s">
        <v>155</v>
      </c>
      <c r="G1056" s="87">
        <v>1</v>
      </c>
      <c r="H1056" s="18">
        <v>102</v>
      </c>
      <c r="I1056" s="87" t="s">
        <v>901</v>
      </c>
      <c r="J1056" s="79">
        <v>1.27</v>
      </c>
      <c r="K1056" s="79">
        <f t="shared" si="14"/>
        <v>15</v>
      </c>
      <c r="L1056" s="79">
        <f>J1056-K1056</f>
        <v>-13.73</v>
      </c>
      <c r="M1056" s="29">
        <f>SUMPRODUCT(TEXT(L1056-{0,5,15,25,35},"0;\0")*{0,2,3,3,7})</f>
        <v>0</v>
      </c>
    </row>
    <row r="1057" spans="1:13" ht="27">
      <c r="A1057" s="87" t="s">
        <v>2564</v>
      </c>
      <c r="B1057" s="87" t="s">
        <v>934</v>
      </c>
      <c r="C1057" s="87">
        <v>0</v>
      </c>
      <c r="D1057" s="87">
        <v>0</v>
      </c>
      <c r="E1057" s="22" t="s">
        <v>32</v>
      </c>
      <c r="F1057" s="87" t="s">
        <v>155</v>
      </c>
      <c r="G1057" s="87">
        <v>1</v>
      </c>
      <c r="H1057" s="18">
        <v>102</v>
      </c>
      <c r="I1057" s="87" t="s">
        <v>901</v>
      </c>
      <c r="J1057" s="79">
        <v>1.27</v>
      </c>
      <c r="K1057" s="79">
        <f t="shared" si="14"/>
        <v>15</v>
      </c>
      <c r="L1057" s="79">
        <f>J1057-K1057</f>
        <v>-13.73</v>
      </c>
      <c r="M1057" s="29">
        <f>SUMPRODUCT(TEXT(L1057-{0,5,15,25,35},"0;\0")*{0,2,3,3,7})</f>
        <v>0</v>
      </c>
    </row>
    <row r="1058" spans="1:13" ht="27">
      <c r="A1058" s="87" t="s">
        <v>2564</v>
      </c>
      <c r="B1058" s="87" t="s">
        <v>935</v>
      </c>
      <c r="C1058" s="87">
        <v>3</v>
      </c>
      <c r="D1058" s="87">
        <v>0</v>
      </c>
      <c r="E1058" s="22" t="s">
        <v>32</v>
      </c>
      <c r="F1058" s="87" t="s">
        <v>155</v>
      </c>
      <c r="G1058" s="87">
        <v>1</v>
      </c>
      <c r="H1058" s="87">
        <v>118</v>
      </c>
      <c r="I1058" s="87" t="s">
        <v>936</v>
      </c>
      <c r="J1058" s="79">
        <v>1.1299999999999999</v>
      </c>
      <c r="K1058" s="79">
        <f t="shared" si="14"/>
        <v>19</v>
      </c>
      <c r="L1058" s="79">
        <f>J1058-K1058</f>
        <v>-17.87</v>
      </c>
      <c r="M1058" s="29">
        <f>SUMPRODUCT(TEXT(L1058-{0,5,15,25,35},"0;\0")*{0,2,3,3,7})</f>
        <v>0</v>
      </c>
    </row>
    <row r="1059" spans="1:13" ht="13.5">
      <c r="A1059" s="296" t="s">
        <v>2564</v>
      </c>
      <c r="B1059" s="296" t="s">
        <v>937</v>
      </c>
      <c r="C1059" s="296">
        <v>0</v>
      </c>
      <c r="D1059" s="296">
        <v>0</v>
      </c>
      <c r="E1059" s="22" t="s">
        <v>32</v>
      </c>
      <c r="F1059" s="87" t="s">
        <v>155</v>
      </c>
      <c r="G1059" s="87">
        <v>1</v>
      </c>
      <c r="H1059" s="87">
        <v>118</v>
      </c>
      <c r="I1059" s="87" t="s">
        <v>936</v>
      </c>
      <c r="J1059" s="305">
        <v>4.18</v>
      </c>
      <c r="K1059" s="305">
        <f t="shared" si="14"/>
        <v>15</v>
      </c>
      <c r="L1059" s="305">
        <f>J1059-K1059</f>
        <v>-10.82</v>
      </c>
      <c r="M1059" s="335">
        <f>SUMPRODUCT(TEXT(L1059-{0,5,15,25,35},"0;\0")*{0,2,3,3,7})</f>
        <v>0</v>
      </c>
    </row>
    <row r="1060" spans="1:13" ht="27">
      <c r="A1060" s="298" t="s">
        <v>2564</v>
      </c>
      <c r="B1060" s="298"/>
      <c r="C1060" s="298"/>
      <c r="D1060" s="298"/>
      <c r="E1060" s="92" t="s">
        <v>83</v>
      </c>
      <c r="F1060" s="88" t="s">
        <v>185</v>
      </c>
      <c r="G1060" s="88">
        <v>4</v>
      </c>
      <c r="H1060" s="28">
        <v>418</v>
      </c>
      <c r="I1060" s="88" t="s">
        <v>908</v>
      </c>
      <c r="J1060" s="307"/>
      <c r="K1060" s="307"/>
      <c r="L1060" s="307"/>
      <c r="M1060" s="336"/>
    </row>
    <row r="1061" spans="1:13" ht="27">
      <c r="A1061" s="87" t="s">
        <v>2564</v>
      </c>
      <c r="B1061" s="87" t="s">
        <v>938</v>
      </c>
      <c r="C1061" s="87">
        <v>0</v>
      </c>
      <c r="D1061" s="87">
        <v>0</v>
      </c>
      <c r="E1061" s="22" t="s">
        <v>32</v>
      </c>
      <c r="F1061" s="87" t="s">
        <v>155</v>
      </c>
      <c r="G1061" s="87">
        <v>1</v>
      </c>
      <c r="H1061" s="87">
        <v>118</v>
      </c>
      <c r="I1061" s="87" t="s">
        <v>936</v>
      </c>
      <c r="J1061" s="79">
        <v>1.1299999999999999</v>
      </c>
      <c r="K1061" s="79">
        <f t="shared" si="14"/>
        <v>15</v>
      </c>
      <c r="L1061" s="79">
        <f>J1061-K1061</f>
        <v>-13.870000000000001</v>
      </c>
      <c r="M1061" s="29">
        <f>SUMPRODUCT(TEXT(L1061-{0,5,15,25,35},"0;\0")*{0,2,3,3,7})</f>
        <v>0</v>
      </c>
    </row>
    <row r="1062" spans="1:13" ht="27">
      <c r="A1062" s="87" t="s">
        <v>2564</v>
      </c>
      <c r="B1062" s="87" t="s">
        <v>939</v>
      </c>
      <c r="C1062" s="87">
        <v>0</v>
      </c>
      <c r="D1062" s="87">
        <v>6</v>
      </c>
      <c r="E1062" s="22" t="s">
        <v>32</v>
      </c>
      <c r="F1062" s="87" t="s">
        <v>155</v>
      </c>
      <c r="G1062" s="87">
        <v>1</v>
      </c>
      <c r="H1062" s="87">
        <v>118</v>
      </c>
      <c r="I1062" s="87" t="s">
        <v>936</v>
      </c>
      <c r="J1062" s="79">
        <v>1.1299999999999999</v>
      </c>
      <c r="K1062" s="79">
        <f t="shared" si="14"/>
        <v>19</v>
      </c>
      <c r="L1062" s="79">
        <f>J1062-K1062</f>
        <v>-17.87</v>
      </c>
      <c r="M1062" s="29">
        <f>SUMPRODUCT(TEXT(L1062-{0,5,15,25,35},"0;\0")*{0,2,3,3,7})</f>
        <v>0</v>
      </c>
    </row>
    <row r="1063" spans="1:13" ht="27">
      <c r="A1063" s="87" t="s">
        <v>2564</v>
      </c>
      <c r="B1063" s="87" t="s">
        <v>940</v>
      </c>
      <c r="C1063" s="87">
        <v>0</v>
      </c>
      <c r="D1063" s="87">
        <v>0</v>
      </c>
      <c r="E1063" s="22" t="s">
        <v>32</v>
      </c>
      <c r="F1063" s="87" t="s">
        <v>155</v>
      </c>
      <c r="G1063" s="87">
        <v>1</v>
      </c>
      <c r="H1063" s="87">
        <v>118</v>
      </c>
      <c r="I1063" s="87" t="s">
        <v>936</v>
      </c>
      <c r="J1063" s="79">
        <v>1.1299999999999999</v>
      </c>
      <c r="K1063" s="79">
        <f t="shared" si="14"/>
        <v>15</v>
      </c>
      <c r="L1063" s="79">
        <f>J1063-K1063</f>
        <v>-13.870000000000001</v>
      </c>
      <c r="M1063" s="29">
        <f>SUMPRODUCT(TEXT(L1063-{0,5,15,25,35},"0;\0")*{0,2,3,3,7})</f>
        <v>0</v>
      </c>
    </row>
    <row r="1064" spans="1:13" ht="13.5">
      <c r="A1064" s="296" t="s">
        <v>2564</v>
      </c>
      <c r="B1064" s="296" t="s">
        <v>941</v>
      </c>
      <c r="C1064" s="296">
        <v>0</v>
      </c>
      <c r="D1064" s="296">
        <v>6</v>
      </c>
      <c r="E1064" s="22" t="s">
        <v>32</v>
      </c>
      <c r="F1064" s="87" t="s">
        <v>155</v>
      </c>
      <c r="G1064" s="87">
        <v>1</v>
      </c>
      <c r="H1064" s="87">
        <v>118</v>
      </c>
      <c r="I1064" s="87" t="s">
        <v>936</v>
      </c>
      <c r="J1064" s="305">
        <v>4.01</v>
      </c>
      <c r="K1064" s="305">
        <f t="shared" si="14"/>
        <v>19</v>
      </c>
      <c r="L1064" s="305">
        <f>J1064-K1064</f>
        <v>-14.99</v>
      </c>
      <c r="M1064" s="335">
        <f>SUMPRODUCT(TEXT(L1064-{0,5,15,25,35},"0;\0")*{0,2,3,3,7})</f>
        <v>0</v>
      </c>
    </row>
    <row r="1065" spans="1:13" ht="13.5">
      <c r="A1065" s="298" t="s">
        <v>2564</v>
      </c>
      <c r="B1065" s="298"/>
      <c r="C1065" s="298"/>
      <c r="D1065" s="298"/>
      <c r="E1065" s="92" t="s">
        <v>83</v>
      </c>
      <c r="F1065" s="88" t="s">
        <v>185</v>
      </c>
      <c r="G1065" s="88">
        <v>4</v>
      </c>
      <c r="H1065" s="28">
        <v>416</v>
      </c>
      <c r="I1065" s="88" t="s">
        <v>902</v>
      </c>
      <c r="J1065" s="307"/>
      <c r="K1065" s="307"/>
      <c r="L1065" s="307"/>
      <c r="M1065" s="336"/>
    </row>
    <row r="1066" spans="1:13" ht="13.5">
      <c r="A1066" s="296" t="s">
        <v>2564</v>
      </c>
      <c r="B1066" s="296" t="s">
        <v>942</v>
      </c>
      <c r="C1066" s="296">
        <v>3</v>
      </c>
      <c r="D1066" s="296">
        <v>0</v>
      </c>
      <c r="E1066" s="22" t="s">
        <v>32</v>
      </c>
      <c r="F1066" s="87" t="s">
        <v>155</v>
      </c>
      <c r="G1066" s="87">
        <v>1</v>
      </c>
      <c r="H1066" s="87">
        <v>118</v>
      </c>
      <c r="I1066" s="87" t="s">
        <v>936</v>
      </c>
      <c r="J1066" s="305">
        <v>6.27</v>
      </c>
      <c r="K1066" s="305">
        <f t="shared" si="14"/>
        <v>19</v>
      </c>
      <c r="L1066" s="305">
        <f>J1066-K1066</f>
        <v>-12.73</v>
      </c>
      <c r="M1066" s="335">
        <f>SUMPRODUCT(TEXT(L1066-{0,5,15,25,35},"0;\0")*{0,2,3,3,7})</f>
        <v>0</v>
      </c>
    </row>
    <row r="1067" spans="1:13" ht="27">
      <c r="A1067" s="298" t="s">
        <v>2564</v>
      </c>
      <c r="B1067" s="298"/>
      <c r="C1067" s="298"/>
      <c r="D1067" s="298"/>
      <c r="E1067" s="87" t="s">
        <v>83</v>
      </c>
      <c r="F1067" s="87" t="s">
        <v>185</v>
      </c>
      <c r="G1067" s="87">
        <v>2</v>
      </c>
      <c r="H1067" s="87">
        <v>223</v>
      </c>
      <c r="I1067" s="62" t="s">
        <v>920</v>
      </c>
      <c r="J1067" s="307"/>
      <c r="K1067" s="307"/>
      <c r="L1067" s="307"/>
      <c r="M1067" s="336"/>
    </row>
    <row r="1068" spans="1:13" ht="27">
      <c r="A1068" s="87" t="s">
        <v>2564</v>
      </c>
      <c r="B1068" s="87" t="s">
        <v>943</v>
      </c>
      <c r="C1068" s="87">
        <v>0</v>
      </c>
      <c r="D1068" s="87">
        <v>0</v>
      </c>
      <c r="E1068" s="22" t="s">
        <v>32</v>
      </c>
      <c r="F1068" s="87" t="s">
        <v>155</v>
      </c>
      <c r="G1068" s="87">
        <v>1</v>
      </c>
      <c r="H1068" s="87">
        <v>118</v>
      </c>
      <c r="I1068" s="87" t="s">
        <v>936</v>
      </c>
      <c r="J1068" s="79">
        <v>1.1299999999999999</v>
      </c>
      <c r="K1068" s="79">
        <f t="shared" si="14"/>
        <v>15</v>
      </c>
      <c r="L1068" s="79">
        <f t="shared" ref="L1068:L1078" si="15">J1068-K1068</f>
        <v>-13.870000000000001</v>
      </c>
      <c r="M1068" s="29">
        <f>SUMPRODUCT(TEXT(L1068-{0,5,15,25,35},"0;\0")*{0,2,3,3,7})</f>
        <v>0</v>
      </c>
    </row>
    <row r="1069" spans="1:13" ht="27">
      <c r="A1069" s="87" t="s">
        <v>2564</v>
      </c>
      <c r="B1069" s="87" t="s">
        <v>944</v>
      </c>
      <c r="C1069" s="87">
        <v>0</v>
      </c>
      <c r="D1069" s="87">
        <v>0</v>
      </c>
      <c r="E1069" s="22" t="s">
        <v>32</v>
      </c>
      <c r="F1069" s="87" t="s">
        <v>155</v>
      </c>
      <c r="G1069" s="87">
        <v>1</v>
      </c>
      <c r="H1069" s="87">
        <v>118</v>
      </c>
      <c r="I1069" s="87" t="s">
        <v>936</v>
      </c>
      <c r="J1069" s="79">
        <v>1.1299999999999999</v>
      </c>
      <c r="K1069" s="79">
        <f t="shared" ref="K1069:K1132" si="16">15+4*C1069/3+4*(D1069/2)/3</f>
        <v>15</v>
      </c>
      <c r="L1069" s="79">
        <f t="shared" si="15"/>
        <v>-13.870000000000001</v>
      </c>
      <c r="M1069" s="29">
        <f>SUMPRODUCT(TEXT(L1069-{0,5,15,25,35},"0;\0")*{0,2,3,3,7})</f>
        <v>0</v>
      </c>
    </row>
    <row r="1070" spans="1:13" ht="27">
      <c r="A1070" s="87" t="s">
        <v>2564</v>
      </c>
      <c r="B1070" s="87" t="s">
        <v>945</v>
      </c>
      <c r="C1070" s="87">
        <v>0</v>
      </c>
      <c r="D1070" s="87">
        <v>0</v>
      </c>
      <c r="E1070" s="22" t="s">
        <v>32</v>
      </c>
      <c r="F1070" s="87" t="s">
        <v>155</v>
      </c>
      <c r="G1070" s="87">
        <v>1</v>
      </c>
      <c r="H1070" s="87">
        <v>118</v>
      </c>
      <c r="I1070" s="87" t="s">
        <v>936</v>
      </c>
      <c r="J1070" s="79">
        <v>1.1299999999999999</v>
      </c>
      <c r="K1070" s="79">
        <f t="shared" si="16"/>
        <v>15</v>
      </c>
      <c r="L1070" s="79">
        <f t="shared" si="15"/>
        <v>-13.870000000000001</v>
      </c>
      <c r="M1070" s="29">
        <f>SUMPRODUCT(TEXT(L1070-{0,5,15,25,35},"0;\0")*{0,2,3,3,7})</f>
        <v>0</v>
      </c>
    </row>
    <row r="1071" spans="1:13" ht="27">
      <c r="A1071" s="87" t="s">
        <v>2564</v>
      </c>
      <c r="B1071" s="87" t="s">
        <v>946</v>
      </c>
      <c r="C1071" s="87">
        <v>0</v>
      </c>
      <c r="D1071" s="87">
        <v>0</v>
      </c>
      <c r="E1071" s="22" t="s">
        <v>32</v>
      </c>
      <c r="F1071" s="87" t="s">
        <v>155</v>
      </c>
      <c r="G1071" s="87">
        <v>1</v>
      </c>
      <c r="H1071" s="87">
        <v>118</v>
      </c>
      <c r="I1071" s="87" t="s">
        <v>936</v>
      </c>
      <c r="J1071" s="79">
        <v>1.1299999999999999</v>
      </c>
      <c r="K1071" s="79">
        <f t="shared" si="16"/>
        <v>15</v>
      </c>
      <c r="L1071" s="79">
        <f t="shared" si="15"/>
        <v>-13.870000000000001</v>
      </c>
      <c r="M1071" s="29">
        <f>SUMPRODUCT(TEXT(L1071-{0,5,15,25,35},"0;\0")*{0,2,3,3,7})</f>
        <v>0</v>
      </c>
    </row>
    <row r="1072" spans="1:13" ht="27">
      <c r="A1072" s="87" t="s">
        <v>2564</v>
      </c>
      <c r="B1072" s="87" t="s">
        <v>947</v>
      </c>
      <c r="C1072" s="87">
        <v>0</v>
      </c>
      <c r="D1072" s="87">
        <v>0</v>
      </c>
      <c r="E1072" s="22" t="s">
        <v>32</v>
      </c>
      <c r="F1072" s="87" t="s">
        <v>155</v>
      </c>
      <c r="G1072" s="87">
        <v>1</v>
      </c>
      <c r="H1072" s="87">
        <v>118</v>
      </c>
      <c r="I1072" s="87" t="s">
        <v>936</v>
      </c>
      <c r="J1072" s="79">
        <v>1.1299999999999999</v>
      </c>
      <c r="K1072" s="79">
        <f t="shared" si="16"/>
        <v>15</v>
      </c>
      <c r="L1072" s="79">
        <f t="shared" si="15"/>
        <v>-13.870000000000001</v>
      </c>
      <c r="M1072" s="29">
        <f>SUMPRODUCT(TEXT(L1072-{0,5,15,25,35},"0;\0")*{0,2,3,3,7})</f>
        <v>0</v>
      </c>
    </row>
    <row r="1073" spans="1:13" ht="27">
      <c r="A1073" s="87" t="s">
        <v>2564</v>
      </c>
      <c r="B1073" s="87" t="s">
        <v>948</v>
      </c>
      <c r="C1073" s="87">
        <v>0</v>
      </c>
      <c r="D1073" s="87">
        <v>0</v>
      </c>
      <c r="E1073" s="22" t="s">
        <v>32</v>
      </c>
      <c r="F1073" s="87" t="s">
        <v>155</v>
      </c>
      <c r="G1073" s="87">
        <v>1</v>
      </c>
      <c r="H1073" s="87">
        <v>118</v>
      </c>
      <c r="I1073" s="87" t="s">
        <v>936</v>
      </c>
      <c r="J1073" s="79">
        <v>1.1299999999999999</v>
      </c>
      <c r="K1073" s="79">
        <f t="shared" si="16"/>
        <v>15</v>
      </c>
      <c r="L1073" s="79">
        <f t="shared" si="15"/>
        <v>-13.870000000000001</v>
      </c>
      <c r="M1073" s="29">
        <f>SUMPRODUCT(TEXT(L1073-{0,5,15,25,35},"0;\0")*{0,2,3,3,7})</f>
        <v>0</v>
      </c>
    </row>
    <row r="1074" spans="1:13" ht="27">
      <c r="A1074" s="87" t="s">
        <v>2564</v>
      </c>
      <c r="B1074" s="87" t="s">
        <v>949</v>
      </c>
      <c r="C1074" s="87">
        <v>2</v>
      </c>
      <c r="D1074" s="87">
        <v>0</v>
      </c>
      <c r="E1074" s="22" t="s">
        <v>32</v>
      </c>
      <c r="F1074" s="87" t="s">
        <v>155</v>
      </c>
      <c r="G1074" s="87">
        <v>1</v>
      </c>
      <c r="H1074" s="87">
        <v>118</v>
      </c>
      <c r="I1074" s="87" t="s">
        <v>936</v>
      </c>
      <c r="J1074" s="79">
        <v>1.1299999999999999</v>
      </c>
      <c r="K1074" s="79">
        <f t="shared" si="16"/>
        <v>17.666666666666668</v>
      </c>
      <c r="L1074" s="79">
        <f t="shared" si="15"/>
        <v>-16.536666666666669</v>
      </c>
      <c r="M1074" s="29">
        <f>SUMPRODUCT(TEXT(L1074-{0,5,15,25,35},"0;\0")*{0,2,3,3,7})</f>
        <v>0</v>
      </c>
    </row>
    <row r="1075" spans="1:13" ht="27">
      <c r="A1075" s="87" t="s">
        <v>2564</v>
      </c>
      <c r="B1075" s="87" t="s">
        <v>950</v>
      </c>
      <c r="C1075" s="87">
        <v>0</v>
      </c>
      <c r="D1075" s="87">
        <v>0</v>
      </c>
      <c r="E1075" s="22" t="s">
        <v>32</v>
      </c>
      <c r="F1075" s="87" t="s">
        <v>155</v>
      </c>
      <c r="G1075" s="87">
        <v>1</v>
      </c>
      <c r="H1075" s="87">
        <v>118</v>
      </c>
      <c r="I1075" s="87" t="s">
        <v>936</v>
      </c>
      <c r="J1075" s="79">
        <v>1.1299999999999999</v>
      </c>
      <c r="K1075" s="79">
        <f t="shared" si="16"/>
        <v>15</v>
      </c>
      <c r="L1075" s="79">
        <f t="shared" si="15"/>
        <v>-13.870000000000001</v>
      </c>
      <c r="M1075" s="29">
        <f>SUMPRODUCT(TEXT(L1075-{0,5,15,25,35},"0;\0")*{0,2,3,3,7})</f>
        <v>0</v>
      </c>
    </row>
    <row r="1076" spans="1:13" ht="27">
      <c r="A1076" s="87" t="s">
        <v>2564</v>
      </c>
      <c r="B1076" s="87" t="s">
        <v>951</v>
      </c>
      <c r="C1076" s="87">
        <v>1</v>
      </c>
      <c r="D1076" s="87">
        <v>0</v>
      </c>
      <c r="E1076" s="22" t="s">
        <v>32</v>
      </c>
      <c r="F1076" s="87" t="s">
        <v>155</v>
      </c>
      <c r="G1076" s="87">
        <v>1</v>
      </c>
      <c r="H1076" s="87">
        <v>118</v>
      </c>
      <c r="I1076" s="87" t="s">
        <v>936</v>
      </c>
      <c r="J1076" s="79">
        <v>1.1299999999999999</v>
      </c>
      <c r="K1076" s="79">
        <f t="shared" si="16"/>
        <v>16.333333333333332</v>
      </c>
      <c r="L1076" s="79">
        <f t="shared" si="15"/>
        <v>-15.203333333333333</v>
      </c>
      <c r="M1076" s="29">
        <f>SUMPRODUCT(TEXT(L1076-{0,5,15,25,35},"0;\0")*{0,2,3,3,7})</f>
        <v>0</v>
      </c>
    </row>
    <row r="1077" spans="1:13" ht="27">
      <c r="A1077" s="87" t="s">
        <v>2564</v>
      </c>
      <c r="B1077" s="87" t="s">
        <v>952</v>
      </c>
      <c r="C1077" s="87">
        <v>0</v>
      </c>
      <c r="D1077" s="87">
        <v>0</v>
      </c>
      <c r="E1077" s="22" t="s">
        <v>32</v>
      </c>
      <c r="F1077" s="87" t="s">
        <v>155</v>
      </c>
      <c r="G1077" s="87">
        <v>1</v>
      </c>
      <c r="H1077" s="87">
        <v>118</v>
      </c>
      <c r="I1077" s="87" t="s">
        <v>936</v>
      </c>
      <c r="J1077" s="79">
        <v>1.1299999999999999</v>
      </c>
      <c r="K1077" s="79">
        <f t="shared" si="16"/>
        <v>15</v>
      </c>
      <c r="L1077" s="79">
        <f t="shared" si="15"/>
        <v>-13.870000000000001</v>
      </c>
      <c r="M1077" s="29">
        <f>SUMPRODUCT(TEXT(L1077-{0,5,15,25,35},"0;\0")*{0,2,3,3,7})</f>
        <v>0</v>
      </c>
    </row>
    <row r="1078" spans="1:13" ht="13.5">
      <c r="A1078" s="296" t="s">
        <v>2564</v>
      </c>
      <c r="B1078" s="296" t="s">
        <v>953</v>
      </c>
      <c r="C1078" s="296">
        <v>0</v>
      </c>
      <c r="D1078" s="296">
        <v>6</v>
      </c>
      <c r="E1078" s="22" t="s">
        <v>32</v>
      </c>
      <c r="F1078" s="87" t="s">
        <v>155</v>
      </c>
      <c r="G1078" s="87">
        <v>1</v>
      </c>
      <c r="H1078" s="87">
        <v>118</v>
      </c>
      <c r="I1078" s="87" t="s">
        <v>936</v>
      </c>
      <c r="J1078" s="305">
        <v>4.1500000000000004</v>
      </c>
      <c r="K1078" s="305">
        <f t="shared" si="16"/>
        <v>19</v>
      </c>
      <c r="L1078" s="305">
        <f t="shared" si="15"/>
        <v>-14.85</v>
      </c>
      <c r="M1078" s="335">
        <f>SUMPRODUCT(TEXT(L1078-{0,5,15,25,35},"0;\0")*{0,2,3,3,7})</f>
        <v>0</v>
      </c>
    </row>
    <row r="1079" spans="1:13" ht="13.5">
      <c r="A1079" s="298" t="s">
        <v>2564</v>
      </c>
      <c r="B1079" s="298"/>
      <c r="C1079" s="298"/>
      <c r="D1079" s="298"/>
      <c r="E1079" s="92" t="s">
        <v>83</v>
      </c>
      <c r="F1079" s="88" t="s">
        <v>185</v>
      </c>
      <c r="G1079" s="88">
        <v>4</v>
      </c>
      <c r="H1079" s="28">
        <v>416</v>
      </c>
      <c r="I1079" s="88" t="s">
        <v>902</v>
      </c>
      <c r="J1079" s="307"/>
      <c r="K1079" s="307"/>
      <c r="L1079" s="307"/>
      <c r="M1079" s="336"/>
    </row>
    <row r="1080" spans="1:13" ht="13.5">
      <c r="A1080" s="296" t="s">
        <v>2564</v>
      </c>
      <c r="B1080" s="296" t="s">
        <v>954</v>
      </c>
      <c r="C1080" s="296">
        <v>14</v>
      </c>
      <c r="D1080" s="296">
        <v>0</v>
      </c>
      <c r="E1080" s="22" t="s">
        <v>32</v>
      </c>
      <c r="F1080" s="87" t="s">
        <v>155</v>
      </c>
      <c r="G1080" s="87">
        <v>1</v>
      </c>
      <c r="H1080" s="87">
        <v>118</v>
      </c>
      <c r="I1080" s="87" t="s">
        <v>936</v>
      </c>
      <c r="J1080" s="305">
        <v>10.18</v>
      </c>
      <c r="K1080" s="305">
        <f t="shared" si="16"/>
        <v>33.666666666666671</v>
      </c>
      <c r="L1080" s="305">
        <f>J1080-K1080</f>
        <v>-23.486666666666672</v>
      </c>
      <c r="M1080" s="335">
        <f>SUMPRODUCT(TEXT(L1080-{0,5,15,25,35},"0;\0")*{0,2,3,3,7})</f>
        <v>0</v>
      </c>
    </row>
    <row r="1081" spans="1:13" ht="27">
      <c r="A1081" s="297" t="s">
        <v>2564</v>
      </c>
      <c r="B1081" s="297"/>
      <c r="C1081" s="297"/>
      <c r="D1081" s="297"/>
      <c r="E1081" s="92" t="s">
        <v>83</v>
      </c>
      <c r="F1081" s="88" t="s">
        <v>185</v>
      </c>
      <c r="G1081" s="88">
        <v>4</v>
      </c>
      <c r="H1081" s="28">
        <v>418</v>
      </c>
      <c r="I1081" s="88" t="s">
        <v>908</v>
      </c>
      <c r="J1081" s="306"/>
      <c r="K1081" s="306"/>
      <c r="L1081" s="306"/>
      <c r="M1081" s="337"/>
    </row>
    <row r="1082" spans="1:13" ht="13.5">
      <c r="A1082" s="298" t="s">
        <v>2564</v>
      </c>
      <c r="B1082" s="298"/>
      <c r="C1082" s="298"/>
      <c r="D1082" s="298"/>
      <c r="E1082" s="22" t="s">
        <v>83</v>
      </c>
      <c r="F1082" s="88" t="s">
        <v>185</v>
      </c>
      <c r="G1082" s="139">
        <v>1</v>
      </c>
      <c r="H1082" s="87">
        <v>128</v>
      </c>
      <c r="I1082" s="61" t="s">
        <v>2565</v>
      </c>
      <c r="J1082" s="307"/>
      <c r="K1082" s="307"/>
      <c r="L1082" s="307"/>
      <c r="M1082" s="336"/>
    </row>
    <row r="1083" spans="1:13" ht="13.5">
      <c r="A1083" s="296" t="s">
        <v>2564</v>
      </c>
      <c r="B1083" s="296" t="s">
        <v>955</v>
      </c>
      <c r="C1083" s="296">
        <v>0</v>
      </c>
      <c r="D1083" s="296">
        <v>0</v>
      </c>
      <c r="E1083" s="22" t="s">
        <v>32</v>
      </c>
      <c r="F1083" s="87" t="s">
        <v>155</v>
      </c>
      <c r="G1083" s="87">
        <v>1</v>
      </c>
      <c r="H1083" s="87">
        <v>118</v>
      </c>
      <c r="I1083" s="87" t="s">
        <v>936</v>
      </c>
      <c r="J1083" s="305">
        <v>4.18</v>
      </c>
      <c r="K1083" s="305">
        <f t="shared" si="16"/>
        <v>15</v>
      </c>
      <c r="L1083" s="305">
        <f>J1083-K1083</f>
        <v>-10.82</v>
      </c>
      <c r="M1083" s="335">
        <f>SUMPRODUCT(TEXT(L1083-{0,5,15,25,35},"0;\0")*{0,2,3,3,7})</f>
        <v>0</v>
      </c>
    </row>
    <row r="1084" spans="1:13" ht="27">
      <c r="A1084" s="298" t="s">
        <v>2564</v>
      </c>
      <c r="B1084" s="298"/>
      <c r="C1084" s="298"/>
      <c r="D1084" s="298"/>
      <c r="E1084" s="92" t="s">
        <v>83</v>
      </c>
      <c r="F1084" s="88" t="s">
        <v>185</v>
      </c>
      <c r="G1084" s="88">
        <v>4</v>
      </c>
      <c r="H1084" s="28">
        <v>418</v>
      </c>
      <c r="I1084" s="88" t="s">
        <v>908</v>
      </c>
      <c r="J1084" s="307"/>
      <c r="K1084" s="307"/>
      <c r="L1084" s="307"/>
      <c r="M1084" s="336"/>
    </row>
    <row r="1085" spans="1:13" ht="27">
      <c r="A1085" s="87" t="s">
        <v>2564</v>
      </c>
      <c r="B1085" s="87" t="s">
        <v>956</v>
      </c>
      <c r="C1085" s="87">
        <v>0</v>
      </c>
      <c r="D1085" s="87">
        <v>6</v>
      </c>
      <c r="E1085" s="22" t="s">
        <v>32</v>
      </c>
      <c r="F1085" s="87" t="s">
        <v>155</v>
      </c>
      <c r="G1085" s="87">
        <v>1</v>
      </c>
      <c r="H1085" s="87">
        <v>118</v>
      </c>
      <c r="I1085" s="87" t="s">
        <v>936</v>
      </c>
      <c r="J1085" s="79">
        <v>1.1299999999999999</v>
      </c>
      <c r="K1085" s="79">
        <f t="shared" si="16"/>
        <v>19</v>
      </c>
      <c r="L1085" s="79">
        <f>J1085-K1085</f>
        <v>-17.87</v>
      </c>
      <c r="M1085" s="29">
        <f>SUMPRODUCT(TEXT(L1085-{0,5,15,25,35},"0;\0")*{0,2,3,3,7})</f>
        <v>0</v>
      </c>
    </row>
    <row r="1086" spans="1:13" ht="13.5">
      <c r="A1086" s="296" t="s">
        <v>2564</v>
      </c>
      <c r="B1086" s="296" t="s">
        <v>957</v>
      </c>
      <c r="C1086" s="296">
        <v>3</v>
      </c>
      <c r="D1086" s="296">
        <v>0</v>
      </c>
      <c r="E1086" s="22" t="s">
        <v>32</v>
      </c>
      <c r="F1086" s="87" t="s">
        <v>155</v>
      </c>
      <c r="G1086" s="87">
        <v>1</v>
      </c>
      <c r="H1086" s="87">
        <v>118</v>
      </c>
      <c r="I1086" s="87" t="s">
        <v>936</v>
      </c>
      <c r="J1086" s="305">
        <v>4.18</v>
      </c>
      <c r="K1086" s="305">
        <f t="shared" si="16"/>
        <v>19</v>
      </c>
      <c r="L1086" s="305">
        <f>J1086-K1086</f>
        <v>-14.82</v>
      </c>
      <c r="M1086" s="335">
        <f>SUMPRODUCT(TEXT(L1086-{0,5,15,25,35},"0;\0")*{0,2,3,3,7})</f>
        <v>0</v>
      </c>
    </row>
    <row r="1087" spans="1:13" ht="13.5">
      <c r="A1087" s="298" t="s">
        <v>2564</v>
      </c>
      <c r="B1087" s="298"/>
      <c r="C1087" s="298"/>
      <c r="D1087" s="298"/>
      <c r="E1087" s="92" t="s">
        <v>83</v>
      </c>
      <c r="F1087" s="88" t="s">
        <v>185</v>
      </c>
      <c r="G1087" s="88">
        <v>4</v>
      </c>
      <c r="H1087" s="28">
        <v>418</v>
      </c>
      <c r="I1087" s="88" t="s">
        <v>906</v>
      </c>
      <c r="J1087" s="307"/>
      <c r="K1087" s="307"/>
      <c r="L1087" s="307"/>
      <c r="M1087" s="336"/>
    </row>
    <row r="1088" spans="1:13" ht="27">
      <c r="A1088" s="87" t="s">
        <v>2564</v>
      </c>
      <c r="B1088" s="87" t="s">
        <v>958</v>
      </c>
      <c r="C1088" s="87">
        <v>0</v>
      </c>
      <c r="D1088" s="87">
        <v>0</v>
      </c>
      <c r="E1088" s="22" t="s">
        <v>32</v>
      </c>
      <c r="F1088" s="87" t="s">
        <v>155</v>
      </c>
      <c r="G1088" s="87">
        <v>1</v>
      </c>
      <c r="H1088" s="87">
        <v>118</v>
      </c>
      <c r="I1088" s="87" t="s">
        <v>936</v>
      </c>
      <c r="J1088" s="79">
        <v>1.1299999999999999</v>
      </c>
      <c r="K1088" s="79">
        <f t="shared" si="16"/>
        <v>15</v>
      </c>
      <c r="L1088" s="79">
        <f>J1088-K1088</f>
        <v>-13.870000000000001</v>
      </c>
      <c r="M1088" s="29">
        <f>SUMPRODUCT(TEXT(L1088-{0,5,15,25,35},"0;\0")*{0,2,3,3,7})</f>
        <v>0</v>
      </c>
    </row>
    <row r="1089" spans="1:13" ht="27">
      <c r="A1089" s="87" t="s">
        <v>2564</v>
      </c>
      <c r="B1089" s="87" t="s">
        <v>959</v>
      </c>
      <c r="C1089" s="87">
        <v>0</v>
      </c>
      <c r="D1089" s="87">
        <v>0</v>
      </c>
      <c r="E1089" s="22" t="s">
        <v>32</v>
      </c>
      <c r="F1089" s="87" t="s">
        <v>155</v>
      </c>
      <c r="G1089" s="87">
        <v>1</v>
      </c>
      <c r="H1089" s="87">
        <v>118</v>
      </c>
      <c r="I1089" s="87" t="s">
        <v>936</v>
      </c>
      <c r="J1089" s="79">
        <v>1.1299999999999999</v>
      </c>
      <c r="K1089" s="79">
        <f t="shared" si="16"/>
        <v>15</v>
      </c>
      <c r="L1089" s="79">
        <f>J1089-K1089</f>
        <v>-13.870000000000001</v>
      </c>
      <c r="M1089" s="29">
        <f>SUMPRODUCT(TEXT(L1089-{0,5,15,25,35},"0;\0")*{0,2,3,3,7})</f>
        <v>0</v>
      </c>
    </row>
    <row r="1090" spans="1:13" ht="13.5">
      <c r="A1090" s="296" t="s">
        <v>2564</v>
      </c>
      <c r="B1090" s="296" t="s">
        <v>960</v>
      </c>
      <c r="C1090" s="296">
        <v>0</v>
      </c>
      <c r="D1090" s="296">
        <v>0</v>
      </c>
      <c r="E1090" s="22" t="s">
        <v>32</v>
      </c>
      <c r="F1090" s="87" t="s">
        <v>155</v>
      </c>
      <c r="G1090" s="87">
        <v>1</v>
      </c>
      <c r="H1090" s="87">
        <v>118</v>
      </c>
      <c r="I1090" s="87" t="s">
        <v>936</v>
      </c>
      <c r="J1090" s="305">
        <v>10.130000000000001</v>
      </c>
      <c r="K1090" s="305">
        <f t="shared" si="16"/>
        <v>15</v>
      </c>
      <c r="L1090" s="305">
        <f>J1090-K1090</f>
        <v>-4.8699999999999992</v>
      </c>
      <c r="M1090" s="335">
        <f>SUMPRODUCT(TEXT(L1090-{0,5,15,25,35},"0;\0")*{0,2,3,3,7})</f>
        <v>0</v>
      </c>
    </row>
    <row r="1091" spans="1:13" ht="13.5">
      <c r="A1091" s="298" t="s">
        <v>2564</v>
      </c>
      <c r="B1091" s="298"/>
      <c r="C1091" s="298"/>
      <c r="D1091" s="298"/>
      <c r="E1091" s="22" t="s">
        <v>83</v>
      </c>
      <c r="F1091" s="61" t="s">
        <v>2566</v>
      </c>
      <c r="G1091" s="87">
        <v>2</v>
      </c>
      <c r="H1091" s="87">
        <v>231</v>
      </c>
      <c r="I1091" s="63" t="s">
        <v>2567</v>
      </c>
      <c r="J1091" s="307"/>
      <c r="K1091" s="307"/>
      <c r="L1091" s="307"/>
      <c r="M1091" s="336"/>
    </row>
    <row r="1092" spans="1:13" ht="27">
      <c r="A1092" s="87" t="s">
        <v>2564</v>
      </c>
      <c r="B1092" s="87" t="s">
        <v>961</v>
      </c>
      <c r="C1092" s="87">
        <v>0</v>
      </c>
      <c r="D1092" s="87">
        <v>0</v>
      </c>
      <c r="E1092" s="22" t="s">
        <v>32</v>
      </c>
      <c r="F1092" s="87" t="s">
        <v>155</v>
      </c>
      <c r="G1092" s="87">
        <v>1</v>
      </c>
      <c r="H1092" s="87">
        <v>118</v>
      </c>
      <c r="I1092" s="87" t="s">
        <v>936</v>
      </c>
      <c r="J1092" s="79">
        <v>1.1299999999999999</v>
      </c>
      <c r="K1092" s="79">
        <f t="shared" si="16"/>
        <v>15</v>
      </c>
      <c r="L1092" s="79">
        <f>J1092-K1092</f>
        <v>-13.870000000000001</v>
      </c>
      <c r="M1092" s="29">
        <f>SUMPRODUCT(TEXT(L1092-{0,5,15,25,35},"0;\0")*{0,2,3,3,7})</f>
        <v>0</v>
      </c>
    </row>
    <row r="1093" spans="1:13" ht="13.5">
      <c r="A1093" s="296" t="s">
        <v>2564</v>
      </c>
      <c r="B1093" s="296" t="s">
        <v>962</v>
      </c>
      <c r="C1093" s="296">
        <v>0</v>
      </c>
      <c r="D1093" s="296">
        <v>0</v>
      </c>
      <c r="E1093" s="22" t="s">
        <v>32</v>
      </c>
      <c r="F1093" s="87" t="s">
        <v>155</v>
      </c>
      <c r="G1093" s="87">
        <v>1</v>
      </c>
      <c r="H1093" s="87">
        <v>118</v>
      </c>
      <c r="I1093" s="87" t="s">
        <v>936</v>
      </c>
      <c r="J1093" s="305">
        <v>4.1500000000000004</v>
      </c>
      <c r="K1093" s="305">
        <f t="shared" si="16"/>
        <v>15</v>
      </c>
      <c r="L1093" s="305">
        <f>J1093-K1093</f>
        <v>-10.85</v>
      </c>
      <c r="M1093" s="335">
        <f>SUMPRODUCT(TEXT(L1093-{0,5,15,25,35},"0;\0")*{0,2,3,3,7})</f>
        <v>0</v>
      </c>
    </row>
    <row r="1094" spans="1:13" ht="13.5">
      <c r="A1094" s="298" t="s">
        <v>2564</v>
      </c>
      <c r="B1094" s="298"/>
      <c r="C1094" s="298"/>
      <c r="D1094" s="298"/>
      <c r="E1094" s="92" t="s">
        <v>83</v>
      </c>
      <c r="F1094" s="88" t="s">
        <v>185</v>
      </c>
      <c r="G1094" s="88">
        <v>4</v>
      </c>
      <c r="H1094" s="28">
        <v>416</v>
      </c>
      <c r="I1094" s="88" t="s">
        <v>902</v>
      </c>
      <c r="J1094" s="307"/>
      <c r="K1094" s="307"/>
      <c r="L1094" s="307"/>
      <c r="M1094" s="336"/>
    </row>
    <row r="1095" spans="1:13" ht="27">
      <c r="A1095" s="87" t="s">
        <v>2564</v>
      </c>
      <c r="B1095" s="87" t="s">
        <v>963</v>
      </c>
      <c r="C1095" s="87">
        <v>0</v>
      </c>
      <c r="D1095" s="87">
        <v>0</v>
      </c>
      <c r="E1095" s="22" t="s">
        <v>32</v>
      </c>
      <c r="F1095" s="87" t="s">
        <v>155</v>
      </c>
      <c r="G1095" s="87">
        <v>1</v>
      </c>
      <c r="H1095" s="87">
        <v>118</v>
      </c>
      <c r="I1095" s="87" t="s">
        <v>936</v>
      </c>
      <c r="J1095" s="79">
        <v>1.1299999999999999</v>
      </c>
      <c r="K1095" s="79">
        <f t="shared" si="16"/>
        <v>15</v>
      </c>
      <c r="L1095" s="79">
        <f>J1095-K1095</f>
        <v>-13.870000000000001</v>
      </c>
      <c r="M1095" s="29">
        <f>SUMPRODUCT(TEXT(L1095-{0,5,15,25,35},"0;\0")*{0,2,3,3,7})</f>
        <v>0</v>
      </c>
    </row>
    <row r="1096" spans="1:13" ht="13.5">
      <c r="A1096" s="296" t="s">
        <v>2564</v>
      </c>
      <c r="B1096" s="296" t="s">
        <v>964</v>
      </c>
      <c r="C1096" s="296">
        <v>0</v>
      </c>
      <c r="D1096" s="296">
        <v>0</v>
      </c>
      <c r="E1096" s="22" t="s">
        <v>32</v>
      </c>
      <c r="F1096" s="87" t="s">
        <v>155</v>
      </c>
      <c r="G1096" s="87">
        <v>1</v>
      </c>
      <c r="H1096" s="87">
        <v>118</v>
      </c>
      <c r="I1096" s="87" t="s">
        <v>936</v>
      </c>
      <c r="J1096" s="305">
        <v>4.1500000000000004</v>
      </c>
      <c r="K1096" s="305">
        <f t="shared" si="16"/>
        <v>15</v>
      </c>
      <c r="L1096" s="305">
        <f>J1096-K1096</f>
        <v>-10.85</v>
      </c>
      <c r="M1096" s="335">
        <f>SUMPRODUCT(TEXT(L1096-{0,5,15,25,35},"0;\0")*{0,2,3,3,7})</f>
        <v>0</v>
      </c>
    </row>
    <row r="1097" spans="1:13" ht="13.5">
      <c r="A1097" s="298" t="s">
        <v>2564</v>
      </c>
      <c r="B1097" s="298"/>
      <c r="C1097" s="298"/>
      <c r="D1097" s="298"/>
      <c r="E1097" s="92" t="s">
        <v>83</v>
      </c>
      <c r="F1097" s="88" t="s">
        <v>185</v>
      </c>
      <c r="G1097" s="88">
        <v>4</v>
      </c>
      <c r="H1097" s="28">
        <v>416</v>
      </c>
      <c r="I1097" s="88" t="s">
        <v>902</v>
      </c>
      <c r="J1097" s="307"/>
      <c r="K1097" s="307"/>
      <c r="L1097" s="307"/>
      <c r="M1097" s="336"/>
    </row>
    <row r="1098" spans="1:13" ht="13.5">
      <c r="A1098" s="296" t="s">
        <v>2564</v>
      </c>
      <c r="B1098" s="296" t="s">
        <v>965</v>
      </c>
      <c r="C1098" s="296">
        <v>0</v>
      </c>
      <c r="D1098" s="296">
        <v>6</v>
      </c>
      <c r="E1098" s="22" t="s">
        <v>32</v>
      </c>
      <c r="F1098" s="87" t="s">
        <v>155</v>
      </c>
      <c r="G1098" s="87">
        <v>1</v>
      </c>
      <c r="H1098" s="87">
        <v>118</v>
      </c>
      <c r="I1098" s="87" t="s">
        <v>936</v>
      </c>
      <c r="J1098" s="305">
        <v>4.1500000000000004</v>
      </c>
      <c r="K1098" s="305">
        <f t="shared" si="16"/>
        <v>19</v>
      </c>
      <c r="L1098" s="305">
        <f>J1098-K1098</f>
        <v>-14.85</v>
      </c>
      <c r="M1098" s="335">
        <f>SUMPRODUCT(TEXT(L1098-{0,5,15,25,35},"0;\0")*{0,2,3,3,7})</f>
        <v>0</v>
      </c>
    </row>
    <row r="1099" spans="1:13" ht="13.5">
      <c r="A1099" s="298" t="s">
        <v>2564</v>
      </c>
      <c r="B1099" s="298"/>
      <c r="C1099" s="298"/>
      <c r="D1099" s="298"/>
      <c r="E1099" s="92" t="s">
        <v>83</v>
      </c>
      <c r="F1099" s="88" t="s">
        <v>185</v>
      </c>
      <c r="G1099" s="88">
        <v>4</v>
      </c>
      <c r="H1099" s="28">
        <v>416</v>
      </c>
      <c r="I1099" s="88" t="s">
        <v>902</v>
      </c>
      <c r="J1099" s="307"/>
      <c r="K1099" s="307"/>
      <c r="L1099" s="307"/>
      <c r="M1099" s="336"/>
    </row>
    <row r="1100" spans="1:13" ht="27">
      <c r="A1100" s="87" t="s">
        <v>2564</v>
      </c>
      <c r="B1100" s="87" t="s">
        <v>966</v>
      </c>
      <c r="C1100" s="87">
        <v>0</v>
      </c>
      <c r="D1100" s="87">
        <v>0</v>
      </c>
      <c r="E1100" s="22" t="s">
        <v>32</v>
      </c>
      <c r="F1100" s="87" t="s">
        <v>155</v>
      </c>
      <c r="G1100" s="87">
        <v>1</v>
      </c>
      <c r="H1100" s="87">
        <v>118</v>
      </c>
      <c r="I1100" s="87" t="s">
        <v>936</v>
      </c>
      <c r="J1100" s="79">
        <v>1.1299999999999999</v>
      </c>
      <c r="K1100" s="79">
        <f t="shared" si="16"/>
        <v>15</v>
      </c>
      <c r="L1100" s="79">
        <f>J1100-K1100</f>
        <v>-13.870000000000001</v>
      </c>
      <c r="M1100" s="29">
        <f>SUMPRODUCT(TEXT(L1100-{0,5,15,25,35},"0;\0")*{0,2,3,3,7})</f>
        <v>0</v>
      </c>
    </row>
    <row r="1101" spans="1:13" ht="13.5">
      <c r="A1101" s="296" t="s">
        <v>2564</v>
      </c>
      <c r="B1101" s="296" t="s">
        <v>967</v>
      </c>
      <c r="C1101" s="296">
        <v>0</v>
      </c>
      <c r="D1101" s="296">
        <v>0</v>
      </c>
      <c r="E1101" s="22" t="s">
        <v>32</v>
      </c>
      <c r="F1101" s="87" t="s">
        <v>155</v>
      </c>
      <c r="G1101" s="87">
        <v>1</v>
      </c>
      <c r="H1101" s="87">
        <v>118</v>
      </c>
      <c r="I1101" s="87" t="s">
        <v>936</v>
      </c>
      <c r="J1101" s="305">
        <v>4.1500000000000004</v>
      </c>
      <c r="K1101" s="305">
        <f t="shared" si="16"/>
        <v>15</v>
      </c>
      <c r="L1101" s="305">
        <f>J1101-K1101</f>
        <v>-10.85</v>
      </c>
      <c r="M1101" s="335">
        <f>SUMPRODUCT(TEXT(L1101-{0,5,15,25,35},"0;\0")*{0,2,3,3,7})</f>
        <v>0</v>
      </c>
    </row>
    <row r="1102" spans="1:13" ht="13.5">
      <c r="A1102" s="298" t="s">
        <v>2564</v>
      </c>
      <c r="B1102" s="298"/>
      <c r="C1102" s="298"/>
      <c r="D1102" s="298"/>
      <c r="E1102" s="92" t="s">
        <v>83</v>
      </c>
      <c r="F1102" s="88" t="s">
        <v>185</v>
      </c>
      <c r="G1102" s="88">
        <v>4</v>
      </c>
      <c r="H1102" s="28">
        <v>416</v>
      </c>
      <c r="I1102" s="88" t="s">
        <v>902</v>
      </c>
      <c r="J1102" s="307"/>
      <c r="K1102" s="307"/>
      <c r="L1102" s="307"/>
      <c r="M1102" s="336"/>
    </row>
    <row r="1103" spans="1:13" ht="13.5">
      <c r="A1103" s="296" t="s">
        <v>2564</v>
      </c>
      <c r="B1103" s="296" t="s">
        <v>968</v>
      </c>
      <c r="C1103" s="296">
        <v>0</v>
      </c>
      <c r="D1103" s="296">
        <v>9</v>
      </c>
      <c r="E1103" s="87" t="s">
        <v>83</v>
      </c>
      <c r="F1103" s="87" t="s">
        <v>185</v>
      </c>
      <c r="G1103" s="87">
        <v>4</v>
      </c>
      <c r="H1103" s="87">
        <v>411</v>
      </c>
      <c r="I1103" s="88" t="s">
        <v>969</v>
      </c>
      <c r="J1103" s="305">
        <v>5.55</v>
      </c>
      <c r="K1103" s="305">
        <f t="shared" si="16"/>
        <v>21</v>
      </c>
      <c r="L1103" s="305">
        <f>J1103-K1103</f>
        <v>-15.45</v>
      </c>
      <c r="M1103" s="335">
        <f>SUMPRODUCT(TEXT(L1103-{0,5,15,25,35},"0;\0")*{0,2,3,3,7})</f>
        <v>0</v>
      </c>
    </row>
    <row r="1104" spans="1:13" ht="13.5">
      <c r="A1104" s="298" t="s">
        <v>2568</v>
      </c>
      <c r="B1104" s="298"/>
      <c r="C1104" s="298"/>
      <c r="D1104" s="298"/>
      <c r="E1104" s="87" t="s">
        <v>83</v>
      </c>
      <c r="F1104" s="87" t="s">
        <v>185</v>
      </c>
      <c r="G1104" s="87">
        <v>2</v>
      </c>
      <c r="H1104" s="87">
        <v>221</v>
      </c>
      <c r="I1104" s="64" t="s">
        <v>970</v>
      </c>
      <c r="J1104" s="307"/>
      <c r="K1104" s="307"/>
      <c r="L1104" s="307"/>
      <c r="M1104" s="336"/>
    </row>
    <row r="1105" spans="1:13" ht="13.5">
      <c r="A1105" s="296" t="s">
        <v>2568</v>
      </c>
      <c r="B1105" s="296" t="s">
        <v>971</v>
      </c>
      <c r="C1105" s="296">
        <v>5</v>
      </c>
      <c r="D1105" s="296">
        <v>0</v>
      </c>
      <c r="E1105" s="87" t="s">
        <v>83</v>
      </c>
      <c r="F1105" s="87" t="s">
        <v>185</v>
      </c>
      <c r="G1105" s="87">
        <v>4</v>
      </c>
      <c r="H1105" s="87">
        <v>411</v>
      </c>
      <c r="I1105" s="88" t="s">
        <v>969</v>
      </c>
      <c r="J1105" s="305">
        <v>5.75</v>
      </c>
      <c r="K1105" s="305">
        <f t="shared" si="16"/>
        <v>21.666666666666668</v>
      </c>
      <c r="L1105" s="305">
        <f>J1105-K1105</f>
        <v>-15.916666666666668</v>
      </c>
      <c r="M1105" s="335">
        <f>SUMPRODUCT(TEXT(L1105-{0,5,15,25,35},"0;\0")*{0,2,3,3,7})</f>
        <v>0</v>
      </c>
    </row>
    <row r="1106" spans="1:13" ht="13.5">
      <c r="A1106" s="298" t="s">
        <v>2568</v>
      </c>
      <c r="B1106" s="298"/>
      <c r="C1106" s="298"/>
      <c r="D1106" s="298"/>
      <c r="E1106" s="87" t="s">
        <v>32</v>
      </c>
      <c r="F1106" s="87" t="s">
        <v>155</v>
      </c>
      <c r="G1106" s="87">
        <v>2</v>
      </c>
      <c r="H1106" s="87">
        <v>205</v>
      </c>
      <c r="I1106" s="88" t="s">
        <v>972</v>
      </c>
      <c r="J1106" s="307"/>
      <c r="K1106" s="307"/>
      <c r="L1106" s="307"/>
      <c r="M1106" s="336"/>
    </row>
    <row r="1107" spans="1:13" ht="13.5">
      <c r="A1107" s="296" t="s">
        <v>2564</v>
      </c>
      <c r="B1107" s="296" t="s">
        <v>973</v>
      </c>
      <c r="C1107" s="296">
        <v>0</v>
      </c>
      <c r="D1107" s="296">
        <v>0</v>
      </c>
      <c r="E1107" s="87" t="s">
        <v>83</v>
      </c>
      <c r="F1107" s="87" t="s">
        <v>185</v>
      </c>
      <c r="G1107" s="87">
        <v>4</v>
      </c>
      <c r="H1107" s="87">
        <v>411</v>
      </c>
      <c r="I1107" s="88" t="s">
        <v>969</v>
      </c>
      <c r="J1107" s="305">
        <v>5.75</v>
      </c>
      <c r="K1107" s="305">
        <f t="shared" si="16"/>
        <v>15</v>
      </c>
      <c r="L1107" s="305">
        <f>J1107-K1107</f>
        <v>-9.25</v>
      </c>
      <c r="M1107" s="335">
        <f>SUMPRODUCT(TEXT(L1107-{0,5,15,25,35},"0;\0")*{0,2,3,3,7})</f>
        <v>0</v>
      </c>
    </row>
    <row r="1108" spans="1:13" ht="13.5">
      <c r="A1108" s="298" t="s">
        <v>2564</v>
      </c>
      <c r="B1108" s="298"/>
      <c r="C1108" s="298"/>
      <c r="D1108" s="298"/>
      <c r="E1108" s="87" t="s">
        <v>32</v>
      </c>
      <c r="F1108" s="87" t="s">
        <v>155</v>
      </c>
      <c r="G1108" s="87">
        <v>2</v>
      </c>
      <c r="H1108" s="87">
        <v>205</v>
      </c>
      <c r="I1108" s="88" t="s">
        <v>972</v>
      </c>
      <c r="J1108" s="307"/>
      <c r="K1108" s="307"/>
      <c r="L1108" s="307"/>
      <c r="M1108" s="336"/>
    </row>
    <row r="1109" spans="1:13" ht="13.5">
      <c r="A1109" s="296" t="s">
        <v>2564</v>
      </c>
      <c r="B1109" s="296" t="s">
        <v>974</v>
      </c>
      <c r="C1109" s="296">
        <v>0</v>
      </c>
      <c r="D1109" s="296">
        <v>7</v>
      </c>
      <c r="E1109" s="87" t="s">
        <v>83</v>
      </c>
      <c r="F1109" s="87" t="s">
        <v>185</v>
      </c>
      <c r="G1109" s="87">
        <v>4</v>
      </c>
      <c r="H1109" s="87">
        <v>411</v>
      </c>
      <c r="I1109" s="88" t="s">
        <v>969</v>
      </c>
      <c r="J1109" s="305">
        <v>5.75</v>
      </c>
      <c r="K1109" s="305">
        <f t="shared" si="16"/>
        <v>19.666666666666668</v>
      </c>
      <c r="L1109" s="305">
        <f>J1109-K1109</f>
        <v>-13.916666666666668</v>
      </c>
      <c r="M1109" s="335">
        <f>SUMPRODUCT(TEXT(L1109-{0,5,15,25,35},"0;\0")*{0,2,3,3,7})</f>
        <v>0</v>
      </c>
    </row>
    <row r="1110" spans="1:13" ht="13.5">
      <c r="A1110" s="298" t="s">
        <v>2564</v>
      </c>
      <c r="B1110" s="298"/>
      <c r="C1110" s="298"/>
      <c r="D1110" s="298"/>
      <c r="E1110" s="87" t="s">
        <v>32</v>
      </c>
      <c r="F1110" s="87" t="s">
        <v>155</v>
      </c>
      <c r="G1110" s="87">
        <v>2</v>
      </c>
      <c r="H1110" s="87">
        <v>205</v>
      </c>
      <c r="I1110" s="88" t="s">
        <v>972</v>
      </c>
      <c r="J1110" s="307"/>
      <c r="K1110" s="307"/>
      <c r="L1110" s="307"/>
      <c r="M1110" s="336"/>
    </row>
    <row r="1111" spans="1:13" ht="13.5">
      <c r="A1111" s="296" t="s">
        <v>2564</v>
      </c>
      <c r="B1111" s="296" t="s">
        <v>975</v>
      </c>
      <c r="C1111" s="296">
        <v>0</v>
      </c>
      <c r="D1111" s="296">
        <v>5</v>
      </c>
      <c r="E1111" s="87" t="s">
        <v>83</v>
      </c>
      <c r="F1111" s="87" t="s">
        <v>185</v>
      </c>
      <c r="G1111" s="87">
        <v>4</v>
      </c>
      <c r="H1111" s="87">
        <v>411</v>
      </c>
      <c r="I1111" s="88" t="s">
        <v>969</v>
      </c>
      <c r="J1111" s="305">
        <v>5.75</v>
      </c>
      <c r="K1111" s="305">
        <f t="shared" si="16"/>
        <v>18.333333333333332</v>
      </c>
      <c r="L1111" s="305">
        <f>J1111-K1111</f>
        <v>-12.583333333333332</v>
      </c>
      <c r="M1111" s="335">
        <f>SUMPRODUCT(TEXT(L1111-{0,5,15,25,35},"0;\0")*{0,2,3,3,7})</f>
        <v>0</v>
      </c>
    </row>
    <row r="1112" spans="1:13" ht="13.5">
      <c r="A1112" s="298" t="s">
        <v>2569</v>
      </c>
      <c r="B1112" s="298"/>
      <c r="C1112" s="298"/>
      <c r="D1112" s="298"/>
      <c r="E1112" s="87" t="s">
        <v>32</v>
      </c>
      <c r="F1112" s="87" t="s">
        <v>155</v>
      </c>
      <c r="G1112" s="87">
        <v>2</v>
      </c>
      <c r="H1112" s="87">
        <v>205</v>
      </c>
      <c r="I1112" s="88" t="s">
        <v>972</v>
      </c>
      <c r="J1112" s="307"/>
      <c r="K1112" s="307"/>
      <c r="L1112" s="307"/>
      <c r="M1112" s="336"/>
    </row>
    <row r="1113" spans="1:13" ht="13.5">
      <c r="A1113" s="296" t="s">
        <v>2564</v>
      </c>
      <c r="B1113" s="296" t="s">
        <v>976</v>
      </c>
      <c r="C1113" s="296">
        <v>0</v>
      </c>
      <c r="D1113" s="296">
        <v>6</v>
      </c>
      <c r="E1113" s="87" t="s">
        <v>83</v>
      </c>
      <c r="F1113" s="87" t="s">
        <v>185</v>
      </c>
      <c r="G1113" s="87">
        <v>4</v>
      </c>
      <c r="H1113" s="87">
        <v>411</v>
      </c>
      <c r="I1113" s="88" t="s">
        <v>969</v>
      </c>
      <c r="J1113" s="305">
        <v>5.75</v>
      </c>
      <c r="K1113" s="305">
        <f t="shared" si="16"/>
        <v>19</v>
      </c>
      <c r="L1113" s="305">
        <f>J1113-K1113</f>
        <v>-13.25</v>
      </c>
      <c r="M1113" s="335">
        <f>SUMPRODUCT(TEXT(L1113-{0,5,15,25,35},"0;\0")*{0,2,3,3,7})</f>
        <v>0</v>
      </c>
    </row>
    <row r="1114" spans="1:13" ht="13.5">
      <c r="A1114" s="298" t="s">
        <v>2570</v>
      </c>
      <c r="B1114" s="298"/>
      <c r="C1114" s="298"/>
      <c r="D1114" s="298"/>
      <c r="E1114" s="87" t="s">
        <v>32</v>
      </c>
      <c r="F1114" s="87" t="s">
        <v>155</v>
      </c>
      <c r="G1114" s="87">
        <v>2</v>
      </c>
      <c r="H1114" s="87">
        <v>205</v>
      </c>
      <c r="I1114" s="88" t="s">
        <v>972</v>
      </c>
      <c r="J1114" s="307"/>
      <c r="K1114" s="307"/>
      <c r="L1114" s="307"/>
      <c r="M1114" s="336"/>
    </row>
    <row r="1115" spans="1:13" ht="13.5">
      <c r="A1115" s="296" t="s">
        <v>2564</v>
      </c>
      <c r="B1115" s="296" t="s">
        <v>977</v>
      </c>
      <c r="C1115" s="296">
        <v>0</v>
      </c>
      <c r="D1115" s="296">
        <v>5</v>
      </c>
      <c r="E1115" s="87" t="s">
        <v>83</v>
      </c>
      <c r="F1115" s="87" t="s">
        <v>185</v>
      </c>
      <c r="G1115" s="87">
        <v>4</v>
      </c>
      <c r="H1115" s="87">
        <v>411</v>
      </c>
      <c r="I1115" s="88" t="s">
        <v>969</v>
      </c>
      <c r="J1115" s="305">
        <v>5.75</v>
      </c>
      <c r="K1115" s="305">
        <f t="shared" si="16"/>
        <v>18.333333333333332</v>
      </c>
      <c r="L1115" s="305">
        <f>J1115-K1115</f>
        <v>-12.583333333333332</v>
      </c>
      <c r="M1115" s="335">
        <f>SUMPRODUCT(TEXT(L1115-{0,5,15,25,35},"0;\0")*{0,2,3,3,7})</f>
        <v>0</v>
      </c>
    </row>
    <row r="1116" spans="1:13" ht="13.5">
      <c r="A1116" s="298" t="s">
        <v>2564</v>
      </c>
      <c r="B1116" s="298"/>
      <c r="C1116" s="298"/>
      <c r="D1116" s="298"/>
      <c r="E1116" s="87" t="s">
        <v>32</v>
      </c>
      <c r="F1116" s="87" t="s">
        <v>155</v>
      </c>
      <c r="G1116" s="87">
        <v>2</v>
      </c>
      <c r="H1116" s="87">
        <v>205</v>
      </c>
      <c r="I1116" s="88" t="s">
        <v>972</v>
      </c>
      <c r="J1116" s="307"/>
      <c r="K1116" s="307"/>
      <c r="L1116" s="307"/>
      <c r="M1116" s="336"/>
    </row>
    <row r="1117" spans="1:13" ht="13.5">
      <c r="A1117" s="296" t="s">
        <v>2564</v>
      </c>
      <c r="B1117" s="296" t="s">
        <v>978</v>
      </c>
      <c r="C1117" s="296">
        <v>0</v>
      </c>
      <c r="D1117" s="296">
        <v>0</v>
      </c>
      <c r="E1117" s="87" t="s">
        <v>83</v>
      </c>
      <c r="F1117" s="87" t="s">
        <v>185</v>
      </c>
      <c r="G1117" s="87">
        <v>4</v>
      </c>
      <c r="H1117" s="87">
        <v>411</v>
      </c>
      <c r="I1117" s="88" t="s">
        <v>969</v>
      </c>
      <c r="J1117" s="305">
        <v>5.75</v>
      </c>
      <c r="K1117" s="305">
        <f t="shared" si="16"/>
        <v>15</v>
      </c>
      <c r="L1117" s="305">
        <f>J1117-K1117</f>
        <v>-9.25</v>
      </c>
      <c r="M1117" s="335">
        <f>SUMPRODUCT(TEXT(L1117-{0,5,15,25,35},"0;\0")*{0,2,3,3,7})</f>
        <v>0</v>
      </c>
    </row>
    <row r="1118" spans="1:13" ht="13.5">
      <c r="A1118" s="298" t="s">
        <v>2564</v>
      </c>
      <c r="B1118" s="298"/>
      <c r="C1118" s="298"/>
      <c r="D1118" s="298"/>
      <c r="E1118" s="87" t="s">
        <v>32</v>
      </c>
      <c r="F1118" s="87" t="s">
        <v>155</v>
      </c>
      <c r="G1118" s="87">
        <v>2</v>
      </c>
      <c r="H1118" s="87">
        <v>205</v>
      </c>
      <c r="I1118" s="88" t="s">
        <v>972</v>
      </c>
      <c r="J1118" s="307"/>
      <c r="K1118" s="307"/>
      <c r="L1118" s="307"/>
      <c r="M1118" s="336"/>
    </row>
    <row r="1119" spans="1:13" ht="27">
      <c r="A1119" s="87" t="s">
        <v>2564</v>
      </c>
      <c r="B1119" s="87" t="s">
        <v>979</v>
      </c>
      <c r="C1119" s="87">
        <v>0</v>
      </c>
      <c r="D1119" s="87">
        <v>8</v>
      </c>
      <c r="E1119" s="87" t="s">
        <v>83</v>
      </c>
      <c r="F1119" s="87" t="s">
        <v>185</v>
      </c>
      <c r="G1119" s="87">
        <v>4</v>
      </c>
      <c r="H1119" s="87">
        <v>412</v>
      </c>
      <c r="I1119" s="88" t="s">
        <v>980</v>
      </c>
      <c r="J1119" s="79">
        <v>1.59</v>
      </c>
      <c r="K1119" s="79">
        <f t="shared" si="16"/>
        <v>20.333333333333332</v>
      </c>
      <c r="L1119" s="79">
        <f>J1119-K1119</f>
        <v>-18.743333333333332</v>
      </c>
      <c r="M1119" s="29">
        <f>SUMPRODUCT(TEXT(L1119-{0,5,15,25,35},"0;\0")*{0,2,3,3,7})</f>
        <v>0</v>
      </c>
    </row>
    <row r="1120" spans="1:13" ht="13.5">
      <c r="A1120" s="296" t="s">
        <v>2564</v>
      </c>
      <c r="B1120" s="296" t="s">
        <v>981</v>
      </c>
      <c r="C1120" s="296">
        <v>0</v>
      </c>
      <c r="D1120" s="296">
        <v>7</v>
      </c>
      <c r="E1120" s="87" t="s">
        <v>83</v>
      </c>
      <c r="F1120" s="87" t="s">
        <v>185</v>
      </c>
      <c r="G1120" s="87">
        <v>4</v>
      </c>
      <c r="H1120" s="87">
        <v>412</v>
      </c>
      <c r="I1120" s="88" t="s">
        <v>980</v>
      </c>
      <c r="J1120" s="305">
        <v>4.6399999999999997</v>
      </c>
      <c r="K1120" s="305">
        <f t="shared" si="16"/>
        <v>19.666666666666668</v>
      </c>
      <c r="L1120" s="305">
        <f>J1120-K1120</f>
        <v>-15.026666666666667</v>
      </c>
      <c r="M1120" s="335">
        <f>SUMPRODUCT(TEXT(L1120-{0,5,15,25,35},"0;\0")*{0,2,3,3,7})</f>
        <v>0</v>
      </c>
    </row>
    <row r="1121" spans="1:13" ht="27">
      <c r="A1121" s="298" t="s">
        <v>2571</v>
      </c>
      <c r="B1121" s="298"/>
      <c r="C1121" s="298"/>
      <c r="D1121" s="298"/>
      <c r="E1121" s="92" t="s">
        <v>83</v>
      </c>
      <c r="F1121" s="88" t="s">
        <v>185</v>
      </c>
      <c r="G1121" s="88">
        <v>4</v>
      </c>
      <c r="H1121" s="28">
        <v>418</v>
      </c>
      <c r="I1121" s="88" t="s">
        <v>908</v>
      </c>
      <c r="J1121" s="307"/>
      <c r="K1121" s="307"/>
      <c r="L1121" s="307"/>
      <c r="M1121" s="336"/>
    </row>
    <row r="1122" spans="1:13" ht="13.5">
      <c r="A1122" s="296" t="s">
        <v>2571</v>
      </c>
      <c r="B1122" s="296" t="s">
        <v>982</v>
      </c>
      <c r="C1122" s="296">
        <v>0</v>
      </c>
      <c r="D1122" s="296">
        <v>0</v>
      </c>
      <c r="E1122" s="87" t="s">
        <v>83</v>
      </c>
      <c r="F1122" s="87" t="s">
        <v>185</v>
      </c>
      <c r="G1122" s="87">
        <v>4</v>
      </c>
      <c r="H1122" s="87">
        <v>412</v>
      </c>
      <c r="I1122" s="88" t="s">
        <v>980</v>
      </c>
      <c r="J1122" s="305">
        <v>4.79</v>
      </c>
      <c r="K1122" s="305">
        <f t="shared" si="16"/>
        <v>15</v>
      </c>
      <c r="L1122" s="305">
        <f>J1122-K1122</f>
        <v>-10.210000000000001</v>
      </c>
      <c r="M1122" s="335">
        <f>SUMPRODUCT(TEXT(L1122-{0,5,15,25,35},"0;\0")*{0,2,3,3,7})</f>
        <v>0</v>
      </c>
    </row>
    <row r="1123" spans="1:13" ht="13.5">
      <c r="A1123" s="298" t="s">
        <v>2572</v>
      </c>
      <c r="B1123" s="298"/>
      <c r="C1123" s="298"/>
      <c r="D1123" s="298"/>
      <c r="E1123" s="87" t="s">
        <v>32</v>
      </c>
      <c r="F1123" s="87" t="s">
        <v>155</v>
      </c>
      <c r="G1123" s="87">
        <v>2</v>
      </c>
      <c r="H1123" s="87">
        <v>207</v>
      </c>
      <c r="I1123" s="88" t="s">
        <v>972</v>
      </c>
      <c r="J1123" s="307"/>
      <c r="K1123" s="307"/>
      <c r="L1123" s="307"/>
      <c r="M1123" s="336"/>
    </row>
    <row r="1124" spans="1:13" ht="13.5">
      <c r="A1124" s="296" t="s">
        <v>2564</v>
      </c>
      <c r="B1124" s="296" t="s">
        <v>983</v>
      </c>
      <c r="C1124" s="296">
        <v>0</v>
      </c>
      <c r="D1124" s="296">
        <v>7</v>
      </c>
      <c r="E1124" s="87" t="s">
        <v>83</v>
      </c>
      <c r="F1124" s="87" t="s">
        <v>185</v>
      </c>
      <c r="G1124" s="87">
        <v>4</v>
      </c>
      <c r="H1124" s="87">
        <v>412</v>
      </c>
      <c r="I1124" s="88" t="s">
        <v>980</v>
      </c>
      <c r="J1124" s="305">
        <v>4.79</v>
      </c>
      <c r="K1124" s="305">
        <f t="shared" si="16"/>
        <v>19.666666666666668</v>
      </c>
      <c r="L1124" s="305">
        <f>J1124-K1124</f>
        <v>-14.876666666666669</v>
      </c>
      <c r="M1124" s="335">
        <f>SUMPRODUCT(TEXT(L1124-{0,5,15,25,35},"0;\0")*{0,2,3,3,7})</f>
        <v>0</v>
      </c>
    </row>
    <row r="1125" spans="1:13" ht="13.5">
      <c r="A1125" s="298" t="s">
        <v>2573</v>
      </c>
      <c r="B1125" s="298"/>
      <c r="C1125" s="298"/>
      <c r="D1125" s="298"/>
      <c r="E1125" s="87" t="s">
        <v>32</v>
      </c>
      <c r="F1125" s="87" t="s">
        <v>155</v>
      </c>
      <c r="G1125" s="87">
        <v>2</v>
      </c>
      <c r="H1125" s="87">
        <v>207</v>
      </c>
      <c r="I1125" s="88" t="s">
        <v>972</v>
      </c>
      <c r="J1125" s="307"/>
      <c r="K1125" s="307"/>
      <c r="L1125" s="307"/>
      <c r="M1125" s="336"/>
    </row>
    <row r="1126" spans="1:13" ht="13.5">
      <c r="A1126" s="296" t="s">
        <v>2564</v>
      </c>
      <c r="B1126" s="296" t="s">
        <v>984</v>
      </c>
      <c r="C1126" s="296">
        <v>0</v>
      </c>
      <c r="D1126" s="296">
        <v>8</v>
      </c>
      <c r="E1126" s="87" t="s">
        <v>83</v>
      </c>
      <c r="F1126" s="87" t="s">
        <v>185</v>
      </c>
      <c r="G1126" s="87">
        <v>4</v>
      </c>
      <c r="H1126" s="87">
        <v>412</v>
      </c>
      <c r="I1126" s="88" t="s">
        <v>980</v>
      </c>
      <c r="J1126" s="305">
        <v>4.79</v>
      </c>
      <c r="K1126" s="305">
        <f t="shared" si="16"/>
        <v>20.333333333333332</v>
      </c>
      <c r="L1126" s="305">
        <f>J1126-K1126</f>
        <v>-15.543333333333333</v>
      </c>
      <c r="M1126" s="335">
        <f>SUMPRODUCT(TEXT(L1126-{0,5,15,25,35},"0;\0")*{0,2,3,3,7})</f>
        <v>0</v>
      </c>
    </row>
    <row r="1127" spans="1:13" ht="13.5">
      <c r="A1127" s="298" t="s">
        <v>2564</v>
      </c>
      <c r="B1127" s="298"/>
      <c r="C1127" s="298"/>
      <c r="D1127" s="298"/>
      <c r="E1127" s="87" t="s">
        <v>32</v>
      </c>
      <c r="F1127" s="87" t="s">
        <v>155</v>
      </c>
      <c r="G1127" s="87">
        <v>2</v>
      </c>
      <c r="H1127" s="87">
        <v>207</v>
      </c>
      <c r="I1127" s="88" t="s">
        <v>972</v>
      </c>
      <c r="J1127" s="307"/>
      <c r="K1127" s="307"/>
      <c r="L1127" s="307"/>
      <c r="M1127" s="336"/>
    </row>
    <row r="1128" spans="1:13" ht="13.5">
      <c r="A1128" s="296" t="s">
        <v>2564</v>
      </c>
      <c r="B1128" s="296" t="s">
        <v>985</v>
      </c>
      <c r="C1128" s="296">
        <v>0</v>
      </c>
      <c r="D1128" s="296">
        <v>7</v>
      </c>
      <c r="E1128" s="87" t="s">
        <v>83</v>
      </c>
      <c r="F1128" s="87" t="s">
        <v>185</v>
      </c>
      <c r="G1128" s="87">
        <v>4</v>
      </c>
      <c r="H1128" s="87">
        <v>412</v>
      </c>
      <c r="I1128" s="88" t="s">
        <v>980</v>
      </c>
      <c r="J1128" s="305">
        <v>4.79</v>
      </c>
      <c r="K1128" s="305">
        <f t="shared" si="16"/>
        <v>19.666666666666668</v>
      </c>
      <c r="L1128" s="305">
        <f>J1128-K1128</f>
        <v>-14.876666666666669</v>
      </c>
      <c r="M1128" s="335">
        <f>SUMPRODUCT(TEXT(L1128-{0,5,15,25,35},"0;\0")*{0,2,3,3,7})</f>
        <v>0</v>
      </c>
    </row>
    <row r="1129" spans="1:13" ht="13.5">
      <c r="A1129" s="298" t="s">
        <v>2564</v>
      </c>
      <c r="B1129" s="298"/>
      <c r="C1129" s="298"/>
      <c r="D1129" s="298"/>
      <c r="E1129" s="87" t="s">
        <v>32</v>
      </c>
      <c r="F1129" s="87" t="s">
        <v>155</v>
      </c>
      <c r="G1129" s="87">
        <v>2</v>
      </c>
      <c r="H1129" s="87">
        <v>207</v>
      </c>
      <c r="I1129" s="88" t="s">
        <v>972</v>
      </c>
      <c r="J1129" s="307"/>
      <c r="K1129" s="307"/>
      <c r="L1129" s="307"/>
      <c r="M1129" s="336"/>
    </row>
    <row r="1130" spans="1:13" ht="13.5">
      <c r="A1130" s="296" t="s">
        <v>2564</v>
      </c>
      <c r="B1130" s="296" t="s">
        <v>986</v>
      </c>
      <c r="C1130" s="296">
        <v>0</v>
      </c>
      <c r="D1130" s="296">
        <v>9</v>
      </c>
      <c r="E1130" s="87" t="s">
        <v>83</v>
      </c>
      <c r="F1130" s="87" t="s">
        <v>185</v>
      </c>
      <c r="G1130" s="87">
        <v>4</v>
      </c>
      <c r="H1130" s="87">
        <v>412</v>
      </c>
      <c r="I1130" s="88" t="s">
        <v>980</v>
      </c>
      <c r="J1130" s="305">
        <v>4.79</v>
      </c>
      <c r="K1130" s="305">
        <f t="shared" si="16"/>
        <v>21</v>
      </c>
      <c r="L1130" s="305">
        <f>J1130-K1130</f>
        <v>-16.21</v>
      </c>
      <c r="M1130" s="335">
        <f>SUMPRODUCT(TEXT(L1130-{0,5,15,25,35},"0;\0")*{0,2,3,3,7})</f>
        <v>0</v>
      </c>
    </row>
    <row r="1131" spans="1:13" ht="13.5">
      <c r="A1131" s="298" t="s">
        <v>2574</v>
      </c>
      <c r="B1131" s="298"/>
      <c r="C1131" s="298"/>
      <c r="D1131" s="298"/>
      <c r="E1131" s="87" t="s">
        <v>32</v>
      </c>
      <c r="F1131" s="87" t="s">
        <v>155</v>
      </c>
      <c r="G1131" s="87">
        <v>2</v>
      </c>
      <c r="H1131" s="87">
        <v>207</v>
      </c>
      <c r="I1131" s="88" t="s">
        <v>972</v>
      </c>
      <c r="J1131" s="307"/>
      <c r="K1131" s="307"/>
      <c r="L1131" s="307"/>
      <c r="M1131" s="336"/>
    </row>
    <row r="1132" spans="1:13" ht="13.5">
      <c r="A1132" s="296" t="s">
        <v>2564</v>
      </c>
      <c r="B1132" s="296" t="s">
        <v>987</v>
      </c>
      <c r="C1132" s="296">
        <v>0</v>
      </c>
      <c r="D1132" s="296">
        <v>0</v>
      </c>
      <c r="E1132" s="87" t="s">
        <v>83</v>
      </c>
      <c r="F1132" s="87" t="s">
        <v>185</v>
      </c>
      <c r="G1132" s="87">
        <v>4</v>
      </c>
      <c r="H1132" s="87">
        <v>412</v>
      </c>
      <c r="I1132" s="88" t="s">
        <v>980</v>
      </c>
      <c r="J1132" s="305">
        <v>4.79</v>
      </c>
      <c r="K1132" s="305">
        <f t="shared" si="16"/>
        <v>15</v>
      </c>
      <c r="L1132" s="305">
        <f>J1132-K1132</f>
        <v>-10.210000000000001</v>
      </c>
      <c r="M1132" s="335">
        <f>SUMPRODUCT(TEXT(L1132-{0,5,15,25,35},"0;\0")*{0,2,3,3,7})</f>
        <v>0</v>
      </c>
    </row>
    <row r="1133" spans="1:13" ht="13.5">
      <c r="A1133" s="298" t="s">
        <v>2575</v>
      </c>
      <c r="B1133" s="298"/>
      <c r="C1133" s="298"/>
      <c r="D1133" s="298"/>
      <c r="E1133" s="87" t="s">
        <v>32</v>
      </c>
      <c r="F1133" s="87" t="s">
        <v>155</v>
      </c>
      <c r="G1133" s="87">
        <v>2</v>
      </c>
      <c r="H1133" s="87">
        <v>207</v>
      </c>
      <c r="I1133" s="88" t="s">
        <v>972</v>
      </c>
      <c r="J1133" s="307"/>
      <c r="K1133" s="307"/>
      <c r="L1133" s="307"/>
      <c r="M1133" s="336"/>
    </row>
    <row r="1134" spans="1:13" ht="13.5">
      <c r="A1134" s="296" t="s">
        <v>2564</v>
      </c>
      <c r="B1134" s="296" t="s">
        <v>988</v>
      </c>
      <c r="C1134" s="296">
        <v>0</v>
      </c>
      <c r="D1134" s="296">
        <v>10</v>
      </c>
      <c r="E1134" s="87" t="s">
        <v>83</v>
      </c>
      <c r="F1134" s="87" t="s">
        <v>185</v>
      </c>
      <c r="G1134" s="87">
        <v>4</v>
      </c>
      <c r="H1134" s="87">
        <v>412</v>
      </c>
      <c r="I1134" s="88" t="s">
        <v>980</v>
      </c>
      <c r="J1134" s="305">
        <v>4.79</v>
      </c>
      <c r="K1134" s="305">
        <f t="shared" ref="K1134:K1195" si="17">15+4*C1134/3+4*(D1134/2)/3</f>
        <v>21.666666666666668</v>
      </c>
      <c r="L1134" s="305">
        <f>J1134-K1134</f>
        <v>-16.876666666666669</v>
      </c>
      <c r="M1134" s="335">
        <f>SUMPRODUCT(TEXT(L1134-{0,5,15,25,35},"0;\0")*{0,2,3,3,7})</f>
        <v>0</v>
      </c>
    </row>
    <row r="1135" spans="1:13" ht="13.5">
      <c r="A1135" s="298" t="s">
        <v>2564</v>
      </c>
      <c r="B1135" s="298"/>
      <c r="C1135" s="298"/>
      <c r="D1135" s="298"/>
      <c r="E1135" s="87" t="s">
        <v>32</v>
      </c>
      <c r="F1135" s="87" t="s">
        <v>155</v>
      </c>
      <c r="G1135" s="87">
        <v>2</v>
      </c>
      <c r="H1135" s="87">
        <v>209</v>
      </c>
      <c r="I1135" s="88" t="s">
        <v>972</v>
      </c>
      <c r="J1135" s="307"/>
      <c r="K1135" s="307"/>
      <c r="L1135" s="307"/>
      <c r="M1135" s="336"/>
    </row>
    <row r="1136" spans="1:13" ht="13.5">
      <c r="A1136" s="296" t="s">
        <v>2564</v>
      </c>
      <c r="B1136" s="296" t="s">
        <v>989</v>
      </c>
      <c r="C1136" s="296">
        <v>0</v>
      </c>
      <c r="D1136" s="296">
        <v>8</v>
      </c>
      <c r="E1136" s="87" t="s">
        <v>83</v>
      </c>
      <c r="F1136" s="87" t="s">
        <v>185</v>
      </c>
      <c r="G1136" s="87">
        <v>4</v>
      </c>
      <c r="H1136" s="87">
        <v>412</v>
      </c>
      <c r="I1136" s="88" t="s">
        <v>980</v>
      </c>
      <c r="J1136" s="305">
        <v>4.79</v>
      </c>
      <c r="K1136" s="305">
        <f t="shared" si="17"/>
        <v>20.333333333333332</v>
      </c>
      <c r="L1136" s="305">
        <f>J1136-K1136</f>
        <v>-15.543333333333333</v>
      </c>
      <c r="M1136" s="335">
        <f>SUMPRODUCT(TEXT(L1136-{0,5,15,25,35},"0;\0")*{0,2,3,3,7})</f>
        <v>0</v>
      </c>
    </row>
    <row r="1137" spans="1:13" ht="13.5">
      <c r="A1137" s="298" t="s">
        <v>2576</v>
      </c>
      <c r="B1137" s="298"/>
      <c r="C1137" s="298"/>
      <c r="D1137" s="298"/>
      <c r="E1137" s="87" t="s">
        <v>32</v>
      </c>
      <c r="F1137" s="87" t="s">
        <v>155</v>
      </c>
      <c r="G1137" s="87">
        <v>2</v>
      </c>
      <c r="H1137" s="87">
        <v>209</v>
      </c>
      <c r="I1137" s="88" t="s">
        <v>972</v>
      </c>
      <c r="J1137" s="307"/>
      <c r="K1137" s="307"/>
      <c r="L1137" s="307"/>
      <c r="M1137" s="336"/>
    </row>
    <row r="1138" spans="1:13" ht="13.5">
      <c r="A1138" s="296" t="s">
        <v>2564</v>
      </c>
      <c r="B1138" s="296" t="s">
        <v>990</v>
      </c>
      <c r="C1138" s="296">
        <v>0</v>
      </c>
      <c r="D1138" s="296">
        <v>9</v>
      </c>
      <c r="E1138" s="87" t="s">
        <v>83</v>
      </c>
      <c r="F1138" s="87" t="s">
        <v>185</v>
      </c>
      <c r="G1138" s="87">
        <v>4</v>
      </c>
      <c r="H1138" s="87">
        <v>412</v>
      </c>
      <c r="I1138" s="88" t="s">
        <v>980</v>
      </c>
      <c r="J1138" s="305">
        <v>4.79</v>
      </c>
      <c r="K1138" s="305">
        <f t="shared" si="17"/>
        <v>21</v>
      </c>
      <c r="L1138" s="305">
        <f>J1138-K1138</f>
        <v>-16.21</v>
      </c>
      <c r="M1138" s="335">
        <f>SUMPRODUCT(TEXT(L1138-{0,5,15,25,35},"0;\0")*{0,2,3,3,7})</f>
        <v>0</v>
      </c>
    </row>
    <row r="1139" spans="1:13" ht="13.5">
      <c r="A1139" s="298" t="s">
        <v>2564</v>
      </c>
      <c r="B1139" s="298"/>
      <c r="C1139" s="298"/>
      <c r="D1139" s="298"/>
      <c r="E1139" s="87" t="s">
        <v>32</v>
      </c>
      <c r="F1139" s="87" t="s">
        <v>155</v>
      </c>
      <c r="G1139" s="87">
        <v>2</v>
      </c>
      <c r="H1139" s="87">
        <v>207</v>
      </c>
      <c r="I1139" s="88" t="s">
        <v>972</v>
      </c>
      <c r="J1139" s="307"/>
      <c r="K1139" s="307"/>
      <c r="L1139" s="307"/>
      <c r="M1139" s="336"/>
    </row>
    <row r="1140" spans="1:13" ht="13.5">
      <c r="A1140" s="296" t="s">
        <v>2564</v>
      </c>
      <c r="B1140" s="296" t="s">
        <v>991</v>
      </c>
      <c r="C1140" s="296">
        <v>0</v>
      </c>
      <c r="D1140" s="296">
        <v>8</v>
      </c>
      <c r="E1140" s="87" t="s">
        <v>83</v>
      </c>
      <c r="F1140" s="87" t="s">
        <v>185</v>
      </c>
      <c r="G1140" s="87">
        <v>4</v>
      </c>
      <c r="H1140" s="87">
        <v>412</v>
      </c>
      <c r="I1140" s="88" t="s">
        <v>980</v>
      </c>
      <c r="J1140" s="305">
        <v>4.79</v>
      </c>
      <c r="K1140" s="305">
        <f t="shared" si="17"/>
        <v>20.333333333333332</v>
      </c>
      <c r="L1140" s="305">
        <f>J1140-K1140</f>
        <v>-15.543333333333333</v>
      </c>
      <c r="M1140" s="335">
        <f>SUMPRODUCT(TEXT(L1140-{0,5,15,25,35},"0;\0")*{0,2,3,3,7})</f>
        <v>0</v>
      </c>
    </row>
    <row r="1141" spans="1:13" ht="13.5">
      <c r="A1141" s="298" t="s">
        <v>2577</v>
      </c>
      <c r="B1141" s="298"/>
      <c r="C1141" s="298"/>
      <c r="D1141" s="298"/>
      <c r="E1141" s="87" t="s">
        <v>83</v>
      </c>
      <c r="F1141" s="87" t="s">
        <v>185</v>
      </c>
      <c r="G1141" s="87">
        <v>2</v>
      </c>
      <c r="H1141" s="87">
        <v>221</v>
      </c>
      <c r="I1141" s="64" t="s">
        <v>970</v>
      </c>
      <c r="J1141" s="307"/>
      <c r="K1141" s="307"/>
      <c r="L1141" s="307"/>
      <c r="M1141" s="336"/>
    </row>
    <row r="1142" spans="1:13" ht="13.5">
      <c r="A1142" s="296" t="s">
        <v>2577</v>
      </c>
      <c r="B1142" s="296" t="s">
        <v>992</v>
      </c>
      <c r="C1142" s="296">
        <v>0</v>
      </c>
      <c r="D1142" s="296">
        <v>0</v>
      </c>
      <c r="E1142" s="87" t="s">
        <v>83</v>
      </c>
      <c r="F1142" s="87" t="s">
        <v>185</v>
      </c>
      <c r="G1142" s="87">
        <v>4</v>
      </c>
      <c r="H1142" s="87">
        <v>412</v>
      </c>
      <c r="I1142" s="88" t="s">
        <v>980</v>
      </c>
      <c r="J1142" s="305">
        <v>4.79</v>
      </c>
      <c r="K1142" s="305">
        <f t="shared" si="17"/>
        <v>15</v>
      </c>
      <c r="L1142" s="305">
        <f>J1142-K1142</f>
        <v>-10.210000000000001</v>
      </c>
      <c r="M1142" s="335">
        <f>SUMPRODUCT(TEXT(L1142-{0,5,15,25,35},"0;\0")*{0,2,3,3,7})</f>
        <v>0</v>
      </c>
    </row>
    <row r="1143" spans="1:13" ht="13.5">
      <c r="A1143" s="298" t="s">
        <v>2577</v>
      </c>
      <c r="B1143" s="298"/>
      <c r="C1143" s="298"/>
      <c r="D1143" s="298"/>
      <c r="E1143" s="87" t="s">
        <v>32</v>
      </c>
      <c r="F1143" s="87" t="s">
        <v>155</v>
      </c>
      <c r="G1143" s="87">
        <v>2</v>
      </c>
      <c r="H1143" s="87">
        <v>209</v>
      </c>
      <c r="I1143" s="88" t="s">
        <v>972</v>
      </c>
      <c r="J1143" s="307"/>
      <c r="K1143" s="307"/>
      <c r="L1143" s="307"/>
      <c r="M1143" s="336"/>
    </row>
    <row r="1144" spans="1:13" ht="13.5">
      <c r="A1144" s="296" t="s">
        <v>2564</v>
      </c>
      <c r="B1144" s="296" t="s">
        <v>993</v>
      </c>
      <c r="C1144" s="296">
        <v>0</v>
      </c>
      <c r="D1144" s="296">
        <v>9</v>
      </c>
      <c r="E1144" s="87" t="s">
        <v>83</v>
      </c>
      <c r="F1144" s="87" t="s">
        <v>185</v>
      </c>
      <c r="G1144" s="87">
        <v>4</v>
      </c>
      <c r="H1144" s="87">
        <v>412</v>
      </c>
      <c r="I1144" s="88" t="s">
        <v>980</v>
      </c>
      <c r="J1144" s="305">
        <v>4.79</v>
      </c>
      <c r="K1144" s="305">
        <f t="shared" si="17"/>
        <v>21</v>
      </c>
      <c r="L1144" s="305">
        <f>J1144-K1144</f>
        <v>-16.21</v>
      </c>
      <c r="M1144" s="335">
        <f>SUMPRODUCT(TEXT(L1144-{0,5,15,25,35},"0;\0")*{0,2,3,3,7})</f>
        <v>0</v>
      </c>
    </row>
    <row r="1145" spans="1:13" ht="13.5">
      <c r="A1145" s="298" t="s">
        <v>2578</v>
      </c>
      <c r="B1145" s="298"/>
      <c r="C1145" s="298"/>
      <c r="D1145" s="298"/>
      <c r="E1145" s="87" t="s">
        <v>32</v>
      </c>
      <c r="F1145" s="87" t="s">
        <v>155</v>
      </c>
      <c r="G1145" s="87">
        <v>2</v>
      </c>
      <c r="H1145" s="87">
        <v>209</v>
      </c>
      <c r="I1145" s="88" t="s">
        <v>972</v>
      </c>
      <c r="J1145" s="307"/>
      <c r="K1145" s="307"/>
      <c r="L1145" s="307"/>
      <c r="M1145" s="336"/>
    </row>
    <row r="1146" spans="1:13" ht="13.5">
      <c r="A1146" s="296" t="s">
        <v>2564</v>
      </c>
      <c r="B1146" s="296" t="s">
        <v>994</v>
      </c>
      <c r="C1146" s="296">
        <v>0</v>
      </c>
      <c r="D1146" s="296">
        <v>8</v>
      </c>
      <c r="E1146" s="87" t="s">
        <v>83</v>
      </c>
      <c r="F1146" s="87" t="s">
        <v>185</v>
      </c>
      <c r="G1146" s="87">
        <v>4</v>
      </c>
      <c r="H1146" s="87">
        <v>412</v>
      </c>
      <c r="I1146" s="88" t="s">
        <v>980</v>
      </c>
      <c r="J1146" s="305">
        <v>4.79</v>
      </c>
      <c r="K1146" s="305">
        <f t="shared" si="17"/>
        <v>20.333333333333332</v>
      </c>
      <c r="L1146" s="305">
        <f>J1146-K1146</f>
        <v>-15.543333333333333</v>
      </c>
      <c r="M1146" s="335">
        <f>SUMPRODUCT(TEXT(L1146-{0,5,15,25,35},"0;\0")*{0,2,3,3,7})</f>
        <v>0</v>
      </c>
    </row>
    <row r="1147" spans="1:13" ht="13.5">
      <c r="A1147" s="298" t="s">
        <v>2579</v>
      </c>
      <c r="B1147" s="298"/>
      <c r="C1147" s="298"/>
      <c r="D1147" s="298"/>
      <c r="E1147" s="87" t="s">
        <v>32</v>
      </c>
      <c r="F1147" s="87" t="s">
        <v>155</v>
      </c>
      <c r="G1147" s="87">
        <v>2</v>
      </c>
      <c r="H1147" s="87">
        <v>209</v>
      </c>
      <c r="I1147" s="88" t="s">
        <v>972</v>
      </c>
      <c r="J1147" s="307"/>
      <c r="K1147" s="307"/>
      <c r="L1147" s="307"/>
      <c r="M1147" s="336"/>
    </row>
    <row r="1148" spans="1:13" ht="13.5">
      <c r="A1148" s="296" t="s">
        <v>2564</v>
      </c>
      <c r="B1148" s="296" t="s">
        <v>995</v>
      </c>
      <c r="C1148" s="296">
        <v>0</v>
      </c>
      <c r="D1148" s="296">
        <v>0</v>
      </c>
      <c r="E1148" s="87" t="s">
        <v>83</v>
      </c>
      <c r="F1148" s="87" t="s">
        <v>185</v>
      </c>
      <c r="G1148" s="87">
        <v>4</v>
      </c>
      <c r="H1148" s="87">
        <v>412</v>
      </c>
      <c r="I1148" s="88" t="s">
        <v>980</v>
      </c>
      <c r="J1148" s="305">
        <v>4.79</v>
      </c>
      <c r="K1148" s="305">
        <f t="shared" si="17"/>
        <v>15</v>
      </c>
      <c r="L1148" s="305">
        <f>J1148-K1148</f>
        <v>-10.210000000000001</v>
      </c>
      <c r="M1148" s="335">
        <f>SUMPRODUCT(TEXT(L1148-{0,5,15,25,35},"0;\0")*{0,2,3,3,7})</f>
        <v>0</v>
      </c>
    </row>
    <row r="1149" spans="1:13" ht="13.5">
      <c r="A1149" s="298" t="s">
        <v>2570</v>
      </c>
      <c r="B1149" s="298"/>
      <c r="C1149" s="298"/>
      <c r="D1149" s="298"/>
      <c r="E1149" s="87" t="s">
        <v>32</v>
      </c>
      <c r="F1149" s="87" t="s">
        <v>155</v>
      </c>
      <c r="G1149" s="87">
        <v>2</v>
      </c>
      <c r="H1149" s="87">
        <v>209</v>
      </c>
      <c r="I1149" s="88" t="s">
        <v>972</v>
      </c>
      <c r="J1149" s="307"/>
      <c r="K1149" s="307"/>
      <c r="L1149" s="307"/>
      <c r="M1149" s="336"/>
    </row>
    <row r="1150" spans="1:13" ht="13.5">
      <c r="A1150" s="296" t="s">
        <v>2564</v>
      </c>
      <c r="B1150" s="296" t="s">
        <v>996</v>
      </c>
      <c r="C1150" s="296">
        <v>0</v>
      </c>
      <c r="D1150" s="296">
        <v>0</v>
      </c>
      <c r="E1150" s="87" t="s">
        <v>83</v>
      </c>
      <c r="F1150" s="87" t="s">
        <v>185</v>
      </c>
      <c r="G1150" s="87">
        <v>4</v>
      </c>
      <c r="H1150" s="87">
        <v>412</v>
      </c>
      <c r="I1150" s="88" t="s">
        <v>980</v>
      </c>
      <c r="J1150" s="305">
        <v>4.79</v>
      </c>
      <c r="K1150" s="305">
        <f t="shared" si="17"/>
        <v>15</v>
      </c>
      <c r="L1150" s="305">
        <f>J1150-K1150</f>
        <v>-10.210000000000001</v>
      </c>
      <c r="M1150" s="335">
        <f>SUMPRODUCT(TEXT(L1150-{0,5,15,25,35},"0;\0")*{0,2,3,3,7})</f>
        <v>0</v>
      </c>
    </row>
    <row r="1151" spans="1:13" ht="13.5">
      <c r="A1151" s="298" t="s">
        <v>2580</v>
      </c>
      <c r="B1151" s="298"/>
      <c r="C1151" s="298"/>
      <c r="D1151" s="298"/>
      <c r="E1151" s="87" t="s">
        <v>32</v>
      </c>
      <c r="F1151" s="87" t="s">
        <v>155</v>
      </c>
      <c r="G1151" s="87">
        <v>2</v>
      </c>
      <c r="H1151" s="87">
        <v>209</v>
      </c>
      <c r="I1151" s="88" t="s">
        <v>972</v>
      </c>
      <c r="J1151" s="307"/>
      <c r="K1151" s="307"/>
      <c r="L1151" s="307"/>
      <c r="M1151" s="336"/>
    </row>
    <row r="1152" spans="1:13" ht="13.5">
      <c r="A1152" s="296" t="s">
        <v>2564</v>
      </c>
      <c r="B1152" s="296" t="s">
        <v>997</v>
      </c>
      <c r="C1152" s="296">
        <v>2</v>
      </c>
      <c r="D1152" s="296">
        <v>6</v>
      </c>
      <c r="E1152" s="87" t="s">
        <v>83</v>
      </c>
      <c r="F1152" s="87" t="s">
        <v>185</v>
      </c>
      <c r="G1152" s="87">
        <v>4</v>
      </c>
      <c r="H1152" s="87">
        <v>413</v>
      </c>
      <c r="I1152" s="88" t="s">
        <v>998</v>
      </c>
      <c r="J1152" s="305">
        <v>8.4</v>
      </c>
      <c r="K1152" s="305">
        <f t="shared" si="17"/>
        <v>21.666666666666668</v>
      </c>
      <c r="L1152" s="305">
        <f>J1152-K1152</f>
        <v>-13.266666666666667</v>
      </c>
      <c r="M1152" s="335">
        <f>SUMPRODUCT(TEXT(L1152-{0,5,15,25,35},"0;\0")*{0,2,3,3,7})</f>
        <v>0</v>
      </c>
    </row>
    <row r="1153" spans="1:13" ht="13.5">
      <c r="A1153" s="298" t="s">
        <v>2581</v>
      </c>
      <c r="B1153" s="298"/>
      <c r="C1153" s="298"/>
      <c r="D1153" s="298"/>
      <c r="E1153" s="87" t="s">
        <v>32</v>
      </c>
      <c r="F1153" s="87" t="s">
        <v>155</v>
      </c>
      <c r="G1153" s="87">
        <v>2</v>
      </c>
      <c r="H1153" s="87">
        <v>207</v>
      </c>
      <c r="I1153" s="88" t="s">
        <v>972</v>
      </c>
      <c r="J1153" s="307"/>
      <c r="K1153" s="307"/>
      <c r="L1153" s="307"/>
      <c r="M1153" s="336"/>
    </row>
    <row r="1154" spans="1:13" ht="13.5">
      <c r="A1154" s="296" t="s">
        <v>2564</v>
      </c>
      <c r="B1154" s="296" t="s">
        <v>999</v>
      </c>
      <c r="C1154" s="296">
        <v>0</v>
      </c>
      <c r="D1154" s="296">
        <v>5</v>
      </c>
      <c r="E1154" s="87" t="s">
        <v>83</v>
      </c>
      <c r="F1154" s="87" t="s">
        <v>185</v>
      </c>
      <c r="G1154" s="87">
        <v>4</v>
      </c>
      <c r="H1154" s="87">
        <v>413</v>
      </c>
      <c r="I1154" s="88" t="s">
        <v>998</v>
      </c>
      <c r="J1154" s="305">
        <v>8.4</v>
      </c>
      <c r="K1154" s="305">
        <f t="shared" si="17"/>
        <v>18.333333333333332</v>
      </c>
      <c r="L1154" s="305">
        <f>J1154-K1154</f>
        <v>-9.9333333333333318</v>
      </c>
      <c r="M1154" s="335">
        <f>SUMPRODUCT(TEXT(L1154-{0,5,15,25,35},"0;\0")*{0,2,3,3,7})</f>
        <v>0</v>
      </c>
    </row>
    <row r="1155" spans="1:13" ht="13.5">
      <c r="A1155" s="298" t="s">
        <v>2564</v>
      </c>
      <c r="B1155" s="298"/>
      <c r="C1155" s="298"/>
      <c r="D1155" s="298"/>
      <c r="E1155" s="87" t="s">
        <v>32</v>
      </c>
      <c r="F1155" s="87" t="s">
        <v>155</v>
      </c>
      <c r="G1155" s="87">
        <v>2</v>
      </c>
      <c r="H1155" s="87">
        <v>207</v>
      </c>
      <c r="I1155" s="88" t="s">
        <v>972</v>
      </c>
      <c r="J1155" s="307"/>
      <c r="K1155" s="307"/>
      <c r="L1155" s="307"/>
      <c r="M1155" s="336"/>
    </row>
    <row r="1156" spans="1:13" ht="13.5">
      <c r="A1156" s="296" t="s">
        <v>2564</v>
      </c>
      <c r="B1156" s="296" t="s">
        <v>1000</v>
      </c>
      <c r="C1156" s="296">
        <v>7</v>
      </c>
      <c r="D1156" s="296">
        <v>0</v>
      </c>
      <c r="E1156" s="87" t="s">
        <v>83</v>
      </c>
      <c r="F1156" s="87" t="s">
        <v>185</v>
      </c>
      <c r="G1156" s="87">
        <v>4</v>
      </c>
      <c r="H1156" s="87">
        <v>413</v>
      </c>
      <c r="I1156" s="88" t="s">
        <v>998</v>
      </c>
      <c r="J1156" s="305">
        <v>7.5</v>
      </c>
      <c r="K1156" s="305">
        <f t="shared" si="17"/>
        <v>24.333333333333336</v>
      </c>
      <c r="L1156" s="305">
        <f>J1156-K1156</f>
        <v>-16.833333333333336</v>
      </c>
      <c r="M1156" s="335">
        <f>SUMPRODUCT(TEXT(L1156-{0,5,15,25,35},"0;\0")*{0,2,3,3,7})</f>
        <v>0</v>
      </c>
    </row>
    <row r="1157" spans="1:13" ht="13.5">
      <c r="A1157" s="298" t="s">
        <v>2582</v>
      </c>
      <c r="B1157" s="298"/>
      <c r="C1157" s="298"/>
      <c r="D1157" s="298"/>
      <c r="E1157" s="87" t="s">
        <v>83</v>
      </c>
      <c r="F1157" s="87" t="s">
        <v>185</v>
      </c>
      <c r="G1157" s="87">
        <v>2</v>
      </c>
      <c r="H1157" s="87">
        <v>221</v>
      </c>
      <c r="I1157" s="64" t="s">
        <v>970</v>
      </c>
      <c r="J1157" s="307"/>
      <c r="K1157" s="307"/>
      <c r="L1157" s="307"/>
      <c r="M1157" s="336"/>
    </row>
    <row r="1158" spans="1:13" ht="13.5">
      <c r="A1158" s="296" t="s">
        <v>2582</v>
      </c>
      <c r="B1158" s="296" t="s">
        <v>1001</v>
      </c>
      <c r="C1158" s="296">
        <v>0</v>
      </c>
      <c r="D1158" s="296">
        <v>0</v>
      </c>
      <c r="E1158" s="87" t="s">
        <v>83</v>
      </c>
      <c r="F1158" s="87" t="s">
        <v>185</v>
      </c>
      <c r="G1158" s="87">
        <v>4</v>
      </c>
      <c r="H1158" s="87">
        <v>413</v>
      </c>
      <c r="I1158" s="88" t="s">
        <v>998</v>
      </c>
      <c r="J1158" s="305">
        <v>8.4</v>
      </c>
      <c r="K1158" s="305">
        <f t="shared" si="17"/>
        <v>15</v>
      </c>
      <c r="L1158" s="305">
        <f t="shared" ref="L1158:L1168" si="18">J1158-K1158</f>
        <v>-6.6</v>
      </c>
      <c r="M1158" s="335">
        <f>SUMPRODUCT(TEXT(L1158-{0,5,15,25,35},"0;\0")*{0,2,3,3,7})</f>
        <v>0</v>
      </c>
    </row>
    <row r="1159" spans="1:13" ht="13.5">
      <c r="A1159" s="298" t="s">
        <v>2582</v>
      </c>
      <c r="B1159" s="298"/>
      <c r="C1159" s="298"/>
      <c r="D1159" s="298"/>
      <c r="E1159" s="87" t="s">
        <v>32</v>
      </c>
      <c r="F1159" s="87" t="s">
        <v>155</v>
      </c>
      <c r="G1159" s="87">
        <v>2</v>
      </c>
      <c r="H1159" s="87">
        <v>207</v>
      </c>
      <c r="I1159" s="88" t="s">
        <v>972</v>
      </c>
      <c r="J1159" s="307"/>
      <c r="K1159" s="307"/>
      <c r="L1159" s="307"/>
      <c r="M1159" s="336"/>
    </row>
    <row r="1160" spans="1:13" ht="13.5">
      <c r="A1160" s="296" t="s">
        <v>2564</v>
      </c>
      <c r="B1160" s="296" t="s">
        <v>1002</v>
      </c>
      <c r="C1160" s="296">
        <v>0</v>
      </c>
      <c r="D1160" s="296">
        <v>6</v>
      </c>
      <c r="E1160" s="87" t="s">
        <v>83</v>
      </c>
      <c r="F1160" s="87" t="s">
        <v>185</v>
      </c>
      <c r="G1160" s="87">
        <v>4</v>
      </c>
      <c r="H1160" s="87">
        <v>413</v>
      </c>
      <c r="I1160" s="88" t="s">
        <v>998</v>
      </c>
      <c r="J1160" s="305">
        <v>8.4</v>
      </c>
      <c r="K1160" s="305">
        <f t="shared" si="17"/>
        <v>19</v>
      </c>
      <c r="L1160" s="305">
        <f t="shared" si="18"/>
        <v>-10.6</v>
      </c>
      <c r="M1160" s="335">
        <f>SUMPRODUCT(TEXT(L1160-{0,5,15,25,35},"0;\0")*{0,2,3,3,7})</f>
        <v>0</v>
      </c>
    </row>
    <row r="1161" spans="1:13" ht="13.5">
      <c r="A1161" s="298" t="s">
        <v>2564</v>
      </c>
      <c r="B1161" s="298"/>
      <c r="C1161" s="298"/>
      <c r="D1161" s="298"/>
      <c r="E1161" s="87" t="s">
        <v>32</v>
      </c>
      <c r="F1161" s="87" t="s">
        <v>155</v>
      </c>
      <c r="G1161" s="87">
        <v>2</v>
      </c>
      <c r="H1161" s="87">
        <v>207</v>
      </c>
      <c r="I1161" s="88" t="s">
        <v>972</v>
      </c>
      <c r="J1161" s="307"/>
      <c r="K1161" s="307"/>
      <c r="L1161" s="307"/>
      <c r="M1161" s="336"/>
    </row>
    <row r="1162" spans="1:13" ht="13.5">
      <c r="A1162" s="296" t="s">
        <v>2564</v>
      </c>
      <c r="B1162" s="296" t="s">
        <v>1003</v>
      </c>
      <c r="C1162" s="296">
        <v>12</v>
      </c>
      <c r="D1162" s="296">
        <v>6</v>
      </c>
      <c r="E1162" s="87" t="s">
        <v>83</v>
      </c>
      <c r="F1162" s="87" t="s">
        <v>185</v>
      </c>
      <c r="G1162" s="87">
        <v>4</v>
      </c>
      <c r="H1162" s="87">
        <v>414</v>
      </c>
      <c r="I1162" s="88" t="s">
        <v>1004</v>
      </c>
      <c r="J1162" s="305">
        <v>11.36</v>
      </c>
      <c r="K1162" s="305">
        <f t="shared" si="17"/>
        <v>35</v>
      </c>
      <c r="L1162" s="305">
        <f t="shared" si="18"/>
        <v>-23.64</v>
      </c>
      <c r="M1162" s="335">
        <f>SUMPRODUCT(TEXT(L1162-{0,5,15,25,35},"0;\0")*{0,2,3,3,7})</f>
        <v>0</v>
      </c>
    </row>
    <row r="1163" spans="1:13" ht="13.5">
      <c r="A1163" s="297" t="s">
        <v>2583</v>
      </c>
      <c r="B1163" s="297"/>
      <c r="C1163" s="297"/>
      <c r="D1163" s="297"/>
      <c r="E1163" s="87" t="s">
        <v>32</v>
      </c>
      <c r="F1163" s="87" t="s">
        <v>155</v>
      </c>
      <c r="G1163" s="87">
        <v>3</v>
      </c>
      <c r="H1163" s="87">
        <v>309</v>
      </c>
      <c r="I1163" s="88" t="s">
        <v>972</v>
      </c>
      <c r="J1163" s="306"/>
      <c r="K1163" s="306"/>
      <c r="L1163" s="306"/>
      <c r="M1163" s="337"/>
    </row>
    <row r="1164" spans="1:13" ht="13.5">
      <c r="A1164" s="298" t="s">
        <v>2564</v>
      </c>
      <c r="B1164" s="298"/>
      <c r="C1164" s="298"/>
      <c r="D1164" s="298"/>
      <c r="E1164" s="22" t="s">
        <v>83</v>
      </c>
      <c r="F1164" s="88" t="s">
        <v>185</v>
      </c>
      <c r="G1164" s="139">
        <v>1</v>
      </c>
      <c r="H1164" s="87">
        <v>128</v>
      </c>
      <c r="I1164" s="61" t="s">
        <v>2565</v>
      </c>
      <c r="J1164" s="307"/>
      <c r="K1164" s="307"/>
      <c r="L1164" s="307"/>
      <c r="M1164" s="336"/>
    </row>
    <row r="1165" spans="1:13" ht="27">
      <c r="A1165" s="87" t="s">
        <v>2564</v>
      </c>
      <c r="B1165" s="87" t="s">
        <v>1005</v>
      </c>
      <c r="C1165" s="87">
        <v>0</v>
      </c>
      <c r="D1165" s="87">
        <v>0</v>
      </c>
      <c r="E1165" s="87" t="s">
        <v>83</v>
      </c>
      <c r="F1165" s="87" t="s">
        <v>185</v>
      </c>
      <c r="G1165" s="87">
        <v>4</v>
      </c>
      <c r="H1165" s="87">
        <v>414</v>
      </c>
      <c r="I1165" s="88" t="s">
        <v>1004</v>
      </c>
      <c r="J1165" s="79">
        <v>1.86</v>
      </c>
      <c r="K1165" s="79">
        <f t="shared" si="17"/>
        <v>15</v>
      </c>
      <c r="L1165" s="79">
        <f t="shared" si="18"/>
        <v>-13.14</v>
      </c>
      <c r="M1165" s="29">
        <f>SUMPRODUCT(TEXT(L1165-{0,5,15,25,35},"0;\0")*{0,2,3,3,7})</f>
        <v>0</v>
      </c>
    </row>
    <row r="1166" spans="1:13" ht="13.5">
      <c r="A1166" s="296" t="s">
        <v>2564</v>
      </c>
      <c r="B1166" s="296" t="s">
        <v>1006</v>
      </c>
      <c r="C1166" s="296">
        <v>0</v>
      </c>
      <c r="D1166" s="296">
        <v>0</v>
      </c>
      <c r="E1166" s="87" t="s">
        <v>83</v>
      </c>
      <c r="F1166" s="87" t="s">
        <v>185</v>
      </c>
      <c r="G1166" s="87">
        <v>4</v>
      </c>
      <c r="H1166" s="87">
        <v>414</v>
      </c>
      <c r="I1166" s="88" t="s">
        <v>1004</v>
      </c>
      <c r="J1166" s="305">
        <v>4.3600000000000003</v>
      </c>
      <c r="K1166" s="305">
        <f t="shared" si="17"/>
        <v>15</v>
      </c>
      <c r="L1166" s="305">
        <f t="shared" si="18"/>
        <v>-10.64</v>
      </c>
      <c r="M1166" s="335">
        <f>SUMPRODUCT(TEXT(L1166-{0,5,15,25,35},"0;\0")*{0,2,3,3,7})</f>
        <v>0</v>
      </c>
    </row>
    <row r="1167" spans="1:13" ht="13.5">
      <c r="A1167" s="298" t="s">
        <v>2584</v>
      </c>
      <c r="B1167" s="298"/>
      <c r="C1167" s="298"/>
      <c r="D1167" s="298"/>
      <c r="E1167" s="87" t="s">
        <v>32</v>
      </c>
      <c r="F1167" s="87" t="s">
        <v>155</v>
      </c>
      <c r="G1167" s="87">
        <v>2</v>
      </c>
      <c r="H1167" s="87">
        <v>206</v>
      </c>
      <c r="I1167" s="88" t="s">
        <v>972</v>
      </c>
      <c r="J1167" s="307"/>
      <c r="K1167" s="307"/>
      <c r="L1167" s="307"/>
      <c r="M1167" s="336"/>
    </row>
    <row r="1168" spans="1:13" ht="13.5">
      <c r="A1168" s="296" t="s">
        <v>2564</v>
      </c>
      <c r="B1168" s="296" t="s">
        <v>1007</v>
      </c>
      <c r="C1168" s="296">
        <v>0</v>
      </c>
      <c r="D1168" s="296">
        <v>0</v>
      </c>
      <c r="E1168" s="87" t="s">
        <v>83</v>
      </c>
      <c r="F1168" s="87" t="s">
        <v>185</v>
      </c>
      <c r="G1168" s="87">
        <v>4</v>
      </c>
      <c r="H1168" s="87">
        <v>414</v>
      </c>
      <c r="I1168" s="88" t="s">
        <v>1004</v>
      </c>
      <c r="J1168" s="305">
        <v>4.3600000000000003</v>
      </c>
      <c r="K1168" s="305">
        <f t="shared" si="17"/>
        <v>15</v>
      </c>
      <c r="L1168" s="305">
        <f t="shared" si="18"/>
        <v>-10.64</v>
      </c>
      <c r="M1168" s="335">
        <f>SUMPRODUCT(TEXT(L1168-{0,5,15,25,35},"0;\0")*{0,2,3,3,7})</f>
        <v>0</v>
      </c>
    </row>
    <row r="1169" spans="1:13" ht="13.5">
      <c r="A1169" s="298" t="s">
        <v>2564</v>
      </c>
      <c r="B1169" s="298"/>
      <c r="C1169" s="298"/>
      <c r="D1169" s="298"/>
      <c r="E1169" s="87" t="s">
        <v>32</v>
      </c>
      <c r="F1169" s="87" t="s">
        <v>155</v>
      </c>
      <c r="G1169" s="87">
        <v>2</v>
      </c>
      <c r="H1169" s="87">
        <v>206</v>
      </c>
      <c r="I1169" s="88" t="s">
        <v>972</v>
      </c>
      <c r="J1169" s="307"/>
      <c r="K1169" s="307"/>
      <c r="L1169" s="307"/>
      <c r="M1169" s="336"/>
    </row>
    <row r="1170" spans="1:13" ht="13.5">
      <c r="A1170" s="296" t="s">
        <v>2564</v>
      </c>
      <c r="B1170" s="296" t="s">
        <v>1008</v>
      </c>
      <c r="C1170" s="296">
        <v>0</v>
      </c>
      <c r="D1170" s="296">
        <v>0</v>
      </c>
      <c r="E1170" s="87" t="s">
        <v>83</v>
      </c>
      <c r="F1170" s="87" t="s">
        <v>185</v>
      </c>
      <c r="G1170" s="87">
        <v>4</v>
      </c>
      <c r="H1170" s="87">
        <v>414</v>
      </c>
      <c r="I1170" s="88" t="s">
        <v>1004</v>
      </c>
      <c r="J1170" s="305">
        <v>4.3600000000000003</v>
      </c>
      <c r="K1170" s="305">
        <f t="shared" si="17"/>
        <v>15</v>
      </c>
      <c r="L1170" s="305">
        <f>J1170-K1170</f>
        <v>-10.64</v>
      </c>
      <c r="M1170" s="335">
        <f>SUMPRODUCT(TEXT(L1170-{0,5,15,25,35},"0;\0")*{0,2,3,3,7})</f>
        <v>0</v>
      </c>
    </row>
    <row r="1171" spans="1:13" ht="13.5">
      <c r="A1171" s="298" t="s">
        <v>2585</v>
      </c>
      <c r="B1171" s="298"/>
      <c r="C1171" s="298"/>
      <c r="D1171" s="298"/>
      <c r="E1171" s="87" t="s">
        <v>32</v>
      </c>
      <c r="F1171" s="87" t="s">
        <v>155</v>
      </c>
      <c r="G1171" s="87">
        <v>2</v>
      </c>
      <c r="H1171" s="87">
        <v>206</v>
      </c>
      <c r="I1171" s="88" t="s">
        <v>972</v>
      </c>
      <c r="J1171" s="307"/>
      <c r="K1171" s="307"/>
      <c r="L1171" s="307"/>
      <c r="M1171" s="336"/>
    </row>
    <row r="1172" spans="1:13" ht="13.5">
      <c r="A1172" s="296" t="s">
        <v>2564</v>
      </c>
      <c r="B1172" s="296" t="s">
        <v>1009</v>
      </c>
      <c r="C1172" s="296">
        <v>0</v>
      </c>
      <c r="D1172" s="296">
        <v>0</v>
      </c>
      <c r="E1172" s="87" t="s">
        <v>83</v>
      </c>
      <c r="F1172" s="87" t="s">
        <v>185</v>
      </c>
      <c r="G1172" s="87">
        <v>4</v>
      </c>
      <c r="H1172" s="87">
        <v>414</v>
      </c>
      <c r="I1172" s="88" t="s">
        <v>1004</v>
      </c>
      <c r="J1172" s="305">
        <v>4.3600000000000003</v>
      </c>
      <c r="K1172" s="305">
        <f t="shared" si="17"/>
        <v>15</v>
      </c>
      <c r="L1172" s="305">
        <f>J1172-K1172</f>
        <v>-10.64</v>
      </c>
      <c r="M1172" s="335">
        <f>SUMPRODUCT(TEXT(L1172-{0,5,15,25,35},"0;\0")*{0,2,3,3,7})</f>
        <v>0</v>
      </c>
    </row>
    <row r="1173" spans="1:13" ht="13.5">
      <c r="A1173" s="298" t="s">
        <v>2586</v>
      </c>
      <c r="B1173" s="298"/>
      <c r="C1173" s="298"/>
      <c r="D1173" s="298"/>
      <c r="E1173" s="87" t="s">
        <v>32</v>
      </c>
      <c r="F1173" s="87" t="s">
        <v>155</v>
      </c>
      <c r="G1173" s="87">
        <v>2</v>
      </c>
      <c r="H1173" s="87">
        <v>206</v>
      </c>
      <c r="I1173" s="88" t="s">
        <v>972</v>
      </c>
      <c r="J1173" s="307"/>
      <c r="K1173" s="307"/>
      <c r="L1173" s="307"/>
      <c r="M1173" s="336"/>
    </row>
    <row r="1174" spans="1:13" ht="27">
      <c r="A1174" s="87" t="s">
        <v>2564</v>
      </c>
      <c r="B1174" s="87" t="s">
        <v>1010</v>
      </c>
      <c r="C1174" s="87">
        <v>0</v>
      </c>
      <c r="D1174" s="87">
        <v>5</v>
      </c>
      <c r="E1174" s="87" t="s">
        <v>83</v>
      </c>
      <c r="F1174" s="87" t="s">
        <v>185</v>
      </c>
      <c r="G1174" s="87">
        <v>4</v>
      </c>
      <c r="H1174" s="87">
        <v>414</v>
      </c>
      <c r="I1174" s="88" t="s">
        <v>1004</v>
      </c>
      <c r="J1174" s="79">
        <v>1.86</v>
      </c>
      <c r="K1174" s="79">
        <f t="shared" si="17"/>
        <v>18.333333333333332</v>
      </c>
      <c r="L1174" s="79">
        <f t="shared" ref="L1174:L1179" si="19">J1174-K1174</f>
        <v>-16.473333333333333</v>
      </c>
      <c r="M1174" s="29">
        <f>SUMPRODUCT(TEXT(L1174-{0,5,15,25,35},"0;\0")*{0,2,3,3,7})</f>
        <v>0</v>
      </c>
    </row>
    <row r="1175" spans="1:13" ht="13.5">
      <c r="A1175" s="296" t="s">
        <v>2564</v>
      </c>
      <c r="B1175" s="296" t="s">
        <v>1011</v>
      </c>
      <c r="C1175" s="296">
        <v>0</v>
      </c>
      <c r="D1175" s="296">
        <v>0</v>
      </c>
      <c r="E1175" s="87" t="s">
        <v>83</v>
      </c>
      <c r="F1175" s="87" t="s">
        <v>185</v>
      </c>
      <c r="G1175" s="87">
        <v>4</v>
      </c>
      <c r="H1175" s="87">
        <v>414</v>
      </c>
      <c r="I1175" s="88" t="s">
        <v>1004</v>
      </c>
      <c r="J1175" s="305">
        <v>4.3600000000000003</v>
      </c>
      <c r="K1175" s="305">
        <f t="shared" si="17"/>
        <v>15</v>
      </c>
      <c r="L1175" s="305">
        <f t="shared" si="19"/>
        <v>-10.64</v>
      </c>
      <c r="M1175" s="335">
        <f>SUMPRODUCT(TEXT(L1175-{0,5,15,25,35},"0;\0")*{0,2,3,3,7})</f>
        <v>0</v>
      </c>
    </row>
    <row r="1176" spans="1:13" ht="13.5">
      <c r="A1176" s="298" t="s">
        <v>2564</v>
      </c>
      <c r="B1176" s="298"/>
      <c r="C1176" s="298"/>
      <c r="D1176" s="298"/>
      <c r="E1176" s="87" t="s">
        <v>32</v>
      </c>
      <c r="F1176" s="87" t="s">
        <v>155</v>
      </c>
      <c r="G1176" s="87">
        <v>2</v>
      </c>
      <c r="H1176" s="87">
        <v>206</v>
      </c>
      <c r="I1176" s="88" t="s">
        <v>972</v>
      </c>
      <c r="J1176" s="307"/>
      <c r="K1176" s="307"/>
      <c r="L1176" s="307"/>
      <c r="M1176" s="336"/>
    </row>
    <row r="1177" spans="1:13" ht="27">
      <c r="A1177" s="87" t="s">
        <v>2564</v>
      </c>
      <c r="B1177" s="87" t="s">
        <v>1012</v>
      </c>
      <c r="C1177" s="87">
        <v>0</v>
      </c>
      <c r="D1177" s="87">
        <v>0</v>
      </c>
      <c r="E1177" s="87" t="s">
        <v>32</v>
      </c>
      <c r="F1177" s="87" t="s">
        <v>155</v>
      </c>
      <c r="G1177" s="87">
        <v>2</v>
      </c>
      <c r="H1177" s="87">
        <v>206</v>
      </c>
      <c r="I1177" s="88" t="s">
        <v>972</v>
      </c>
      <c r="J1177" s="79">
        <v>2.5</v>
      </c>
      <c r="K1177" s="79">
        <f t="shared" si="17"/>
        <v>15</v>
      </c>
      <c r="L1177" s="79">
        <f t="shared" si="19"/>
        <v>-12.5</v>
      </c>
      <c r="M1177" s="29">
        <f>SUMPRODUCT(TEXT(L1177-{0,5,15,25,35},"0;\0")*{0,2,3,3,7})</f>
        <v>0</v>
      </c>
    </row>
    <row r="1178" spans="1:13" ht="27">
      <c r="A1178" s="87" t="s">
        <v>2564</v>
      </c>
      <c r="B1178" s="87" t="s">
        <v>1013</v>
      </c>
      <c r="C1178" s="87">
        <v>0</v>
      </c>
      <c r="D1178" s="87">
        <v>8</v>
      </c>
      <c r="E1178" s="87" t="s">
        <v>83</v>
      </c>
      <c r="F1178" s="87" t="s">
        <v>185</v>
      </c>
      <c r="G1178" s="87">
        <v>4</v>
      </c>
      <c r="H1178" s="87">
        <v>414</v>
      </c>
      <c r="I1178" s="88" t="s">
        <v>1004</v>
      </c>
      <c r="J1178" s="79">
        <v>1.86</v>
      </c>
      <c r="K1178" s="79">
        <f t="shared" si="17"/>
        <v>20.333333333333332</v>
      </c>
      <c r="L1178" s="79">
        <f t="shared" si="19"/>
        <v>-18.473333333333333</v>
      </c>
      <c r="M1178" s="29">
        <f>SUMPRODUCT(TEXT(L1178-{0,5,15,25,35},"0;\0")*{0,2,3,3,7})</f>
        <v>0</v>
      </c>
    </row>
    <row r="1179" spans="1:13" ht="13.5">
      <c r="A1179" s="296" t="s">
        <v>2587</v>
      </c>
      <c r="B1179" s="296" t="s">
        <v>1014</v>
      </c>
      <c r="C1179" s="296">
        <v>11</v>
      </c>
      <c r="D1179" s="296">
        <v>4</v>
      </c>
      <c r="E1179" s="87" t="s">
        <v>83</v>
      </c>
      <c r="F1179" s="87" t="s">
        <v>185</v>
      </c>
      <c r="G1179" s="87">
        <v>4</v>
      </c>
      <c r="H1179" s="87">
        <v>414</v>
      </c>
      <c r="I1179" s="88" t="s">
        <v>1004</v>
      </c>
      <c r="J1179" s="305">
        <v>10.91</v>
      </c>
      <c r="K1179" s="305">
        <f t="shared" si="17"/>
        <v>32.333333333333329</v>
      </c>
      <c r="L1179" s="305">
        <f t="shared" si="19"/>
        <v>-21.423333333333328</v>
      </c>
      <c r="M1179" s="335">
        <f>SUMPRODUCT(TEXT(L1179-{0,5,15,25,35},"0;\0")*{0,2,3,3,7})</f>
        <v>0</v>
      </c>
    </row>
    <row r="1180" spans="1:13" ht="13.5">
      <c r="A1180" s="297" t="s">
        <v>2588</v>
      </c>
      <c r="B1180" s="297"/>
      <c r="C1180" s="297"/>
      <c r="D1180" s="297"/>
      <c r="E1180" s="92" t="s">
        <v>83</v>
      </c>
      <c r="F1180" s="88" t="s">
        <v>185</v>
      </c>
      <c r="G1180" s="88">
        <v>4</v>
      </c>
      <c r="H1180" s="28">
        <v>418</v>
      </c>
      <c r="I1180" s="88" t="s">
        <v>906</v>
      </c>
      <c r="J1180" s="306"/>
      <c r="K1180" s="306"/>
      <c r="L1180" s="306"/>
      <c r="M1180" s="337"/>
    </row>
    <row r="1181" spans="1:13" ht="13.5">
      <c r="A1181" s="298" t="s">
        <v>2588</v>
      </c>
      <c r="B1181" s="298"/>
      <c r="C1181" s="298"/>
      <c r="D1181" s="298"/>
      <c r="E1181" s="22" t="s">
        <v>83</v>
      </c>
      <c r="F1181" s="88" t="s">
        <v>185</v>
      </c>
      <c r="G1181" s="139">
        <v>1</v>
      </c>
      <c r="H1181" s="87">
        <v>128</v>
      </c>
      <c r="I1181" s="61" t="s">
        <v>2589</v>
      </c>
      <c r="J1181" s="307"/>
      <c r="K1181" s="307"/>
      <c r="L1181" s="307"/>
      <c r="M1181" s="336"/>
    </row>
    <row r="1182" spans="1:13" ht="27">
      <c r="A1182" s="87" t="s">
        <v>2588</v>
      </c>
      <c r="B1182" s="87" t="s">
        <v>1015</v>
      </c>
      <c r="C1182" s="87">
        <v>0</v>
      </c>
      <c r="D1182" s="87">
        <v>0</v>
      </c>
      <c r="E1182" s="87" t="s">
        <v>83</v>
      </c>
      <c r="F1182" s="87" t="s">
        <v>185</v>
      </c>
      <c r="G1182" s="87">
        <v>4</v>
      </c>
      <c r="H1182" s="87">
        <v>414</v>
      </c>
      <c r="I1182" s="88" t="s">
        <v>1004</v>
      </c>
      <c r="J1182" s="79">
        <v>1.86</v>
      </c>
      <c r="K1182" s="79">
        <f t="shared" si="17"/>
        <v>15</v>
      </c>
      <c r="L1182" s="79">
        <f>J1182-K1182</f>
        <v>-13.14</v>
      </c>
      <c r="M1182" s="29">
        <f>SUMPRODUCT(TEXT(L1182-{0,5,15,25,35},"0;\0")*{0,2,3,3,7})</f>
        <v>0</v>
      </c>
    </row>
    <row r="1183" spans="1:13" ht="13.5">
      <c r="A1183" s="296" t="s">
        <v>2588</v>
      </c>
      <c r="B1183" s="296" t="s">
        <v>1016</v>
      </c>
      <c r="C1183" s="296">
        <v>4</v>
      </c>
      <c r="D1183" s="296">
        <v>3</v>
      </c>
      <c r="E1183" s="87" t="s">
        <v>83</v>
      </c>
      <c r="F1183" s="87" t="s">
        <v>185</v>
      </c>
      <c r="G1183" s="87">
        <v>4</v>
      </c>
      <c r="H1183" s="87">
        <v>414</v>
      </c>
      <c r="I1183" s="88" t="s">
        <v>1004</v>
      </c>
      <c r="J1183" s="305">
        <v>7</v>
      </c>
      <c r="K1183" s="305">
        <f t="shared" si="17"/>
        <v>22.333333333333332</v>
      </c>
      <c r="L1183" s="305">
        <f>J1183-K1183</f>
        <v>-15.333333333333332</v>
      </c>
      <c r="M1183" s="335">
        <f>SUMPRODUCT(TEXT(L1183-{0,5,15,25,35},"0;\0")*{0,2,3,3,7})</f>
        <v>0</v>
      </c>
    </row>
    <row r="1184" spans="1:13" ht="27">
      <c r="A1184" s="298" t="s">
        <v>2590</v>
      </c>
      <c r="B1184" s="298"/>
      <c r="C1184" s="298"/>
      <c r="D1184" s="298"/>
      <c r="E1184" s="87" t="s">
        <v>83</v>
      </c>
      <c r="F1184" s="87" t="s">
        <v>185</v>
      </c>
      <c r="G1184" s="87">
        <v>2</v>
      </c>
      <c r="H1184" s="87">
        <v>223</v>
      </c>
      <c r="I1184" s="62" t="s">
        <v>920</v>
      </c>
      <c r="J1184" s="307"/>
      <c r="K1184" s="307"/>
      <c r="L1184" s="307"/>
      <c r="M1184" s="336"/>
    </row>
    <row r="1185" spans="1:13" ht="13.5">
      <c r="A1185" s="296" t="s">
        <v>2590</v>
      </c>
      <c r="B1185" s="296" t="s">
        <v>1017</v>
      </c>
      <c r="C1185" s="296">
        <v>6</v>
      </c>
      <c r="D1185" s="296">
        <v>6</v>
      </c>
      <c r="E1185" s="87" t="s">
        <v>83</v>
      </c>
      <c r="F1185" s="87" t="s">
        <v>185</v>
      </c>
      <c r="G1185" s="87">
        <v>4</v>
      </c>
      <c r="H1185" s="87">
        <v>414</v>
      </c>
      <c r="I1185" s="88" t="s">
        <v>1004</v>
      </c>
      <c r="J1185" s="305">
        <v>13</v>
      </c>
      <c r="K1185" s="305">
        <f t="shared" si="17"/>
        <v>27</v>
      </c>
      <c r="L1185" s="305">
        <f>J1185-K1185</f>
        <v>-14</v>
      </c>
      <c r="M1185" s="335">
        <f>SUMPRODUCT(TEXT(L1185-{0,5,15,25,35},"0;\0")*{0,2,3,3,7})</f>
        <v>0</v>
      </c>
    </row>
    <row r="1186" spans="1:13" ht="27">
      <c r="A1186" s="297" t="s">
        <v>2591</v>
      </c>
      <c r="B1186" s="297"/>
      <c r="C1186" s="297"/>
      <c r="D1186" s="297"/>
      <c r="E1186" s="87" t="s">
        <v>83</v>
      </c>
      <c r="F1186" s="87" t="s">
        <v>185</v>
      </c>
      <c r="G1186" s="87">
        <v>2</v>
      </c>
      <c r="H1186" s="87">
        <v>223</v>
      </c>
      <c r="I1186" s="62" t="s">
        <v>920</v>
      </c>
      <c r="J1186" s="306"/>
      <c r="K1186" s="306"/>
      <c r="L1186" s="306"/>
      <c r="M1186" s="337"/>
    </row>
    <row r="1187" spans="1:13" ht="13.5">
      <c r="A1187" s="298" t="s">
        <v>2591</v>
      </c>
      <c r="B1187" s="298"/>
      <c r="C1187" s="298"/>
      <c r="D1187" s="298"/>
      <c r="E1187" s="22" t="s">
        <v>83</v>
      </c>
      <c r="F1187" s="88" t="s">
        <v>185</v>
      </c>
      <c r="G1187" s="139">
        <v>1</v>
      </c>
      <c r="H1187" s="87">
        <v>128</v>
      </c>
      <c r="I1187" s="61" t="s">
        <v>2592</v>
      </c>
      <c r="J1187" s="307"/>
      <c r="K1187" s="307"/>
      <c r="L1187" s="307"/>
      <c r="M1187" s="336"/>
    </row>
    <row r="1188" spans="1:13" ht="13.5">
      <c r="A1188" s="296" t="s">
        <v>2591</v>
      </c>
      <c r="B1188" s="296" t="s">
        <v>1018</v>
      </c>
      <c r="C1188" s="296">
        <v>0</v>
      </c>
      <c r="D1188" s="296">
        <v>6</v>
      </c>
      <c r="E1188" s="87" t="s">
        <v>83</v>
      </c>
      <c r="F1188" s="87" t="s">
        <v>185</v>
      </c>
      <c r="G1188" s="87">
        <v>4</v>
      </c>
      <c r="H1188" s="87">
        <v>414</v>
      </c>
      <c r="I1188" s="88" t="s">
        <v>1004</v>
      </c>
      <c r="J1188" s="305">
        <v>4.3600000000000003</v>
      </c>
      <c r="K1188" s="305">
        <f t="shared" si="17"/>
        <v>19</v>
      </c>
      <c r="L1188" s="305">
        <f>J1188-K1188</f>
        <v>-14.64</v>
      </c>
      <c r="M1188" s="335">
        <f>SUMPRODUCT(TEXT(L1188-{0,5,15,25,35},"0;\0")*{0,2,3,3,7})</f>
        <v>0</v>
      </c>
    </row>
    <row r="1189" spans="1:13" ht="13.5">
      <c r="A1189" s="298" t="s">
        <v>2593</v>
      </c>
      <c r="B1189" s="298"/>
      <c r="C1189" s="298"/>
      <c r="D1189" s="298"/>
      <c r="E1189" s="87" t="s">
        <v>32</v>
      </c>
      <c r="F1189" s="87" t="s">
        <v>155</v>
      </c>
      <c r="G1189" s="87">
        <v>2</v>
      </c>
      <c r="H1189" s="87">
        <v>206</v>
      </c>
      <c r="I1189" s="88" t="s">
        <v>972</v>
      </c>
      <c r="J1189" s="307"/>
      <c r="K1189" s="307"/>
      <c r="L1189" s="307"/>
      <c r="M1189" s="336"/>
    </row>
    <row r="1190" spans="1:13" ht="13.5">
      <c r="A1190" s="296" t="s">
        <v>2564</v>
      </c>
      <c r="B1190" s="296" t="s">
        <v>1019</v>
      </c>
      <c r="C1190" s="296">
        <v>45</v>
      </c>
      <c r="D1190" s="296">
        <v>4</v>
      </c>
      <c r="E1190" s="87" t="s">
        <v>83</v>
      </c>
      <c r="F1190" s="87" t="s">
        <v>185</v>
      </c>
      <c r="G1190" s="87">
        <v>4</v>
      </c>
      <c r="H1190" s="87">
        <v>415</v>
      </c>
      <c r="I1190" s="87" t="s">
        <v>1020</v>
      </c>
      <c r="J1190" s="305">
        <v>13.74</v>
      </c>
      <c r="K1190" s="305">
        <f t="shared" si="17"/>
        <v>77.666666666666671</v>
      </c>
      <c r="L1190" s="305">
        <f>J1190-K1190</f>
        <v>-63.926666666666669</v>
      </c>
      <c r="M1190" s="335">
        <f>SUMPRODUCT(TEXT(L1190-{0,5,15,25,35},"0;\0")*{0,2,3,3,7})</f>
        <v>0</v>
      </c>
    </row>
    <row r="1191" spans="1:13" ht="27">
      <c r="A1191" s="297" t="s">
        <v>2594</v>
      </c>
      <c r="B1191" s="297"/>
      <c r="C1191" s="297"/>
      <c r="D1191" s="297"/>
      <c r="E1191" s="87" t="s">
        <v>83</v>
      </c>
      <c r="F1191" s="87" t="s">
        <v>185</v>
      </c>
      <c r="G1191" s="87">
        <v>2</v>
      </c>
      <c r="H1191" s="87">
        <v>223</v>
      </c>
      <c r="I1191" s="62" t="s">
        <v>920</v>
      </c>
      <c r="J1191" s="306"/>
      <c r="K1191" s="306"/>
      <c r="L1191" s="306"/>
      <c r="M1191" s="337"/>
    </row>
    <row r="1192" spans="1:13" ht="13.5">
      <c r="A1192" s="298" t="s">
        <v>2594</v>
      </c>
      <c r="B1192" s="298"/>
      <c r="C1192" s="298"/>
      <c r="D1192" s="298"/>
      <c r="E1192" s="22" t="s">
        <v>83</v>
      </c>
      <c r="F1192" s="88" t="s">
        <v>185</v>
      </c>
      <c r="G1192" s="139">
        <v>1</v>
      </c>
      <c r="H1192" s="87">
        <v>128</v>
      </c>
      <c r="I1192" s="61" t="s">
        <v>2595</v>
      </c>
      <c r="J1192" s="307"/>
      <c r="K1192" s="307"/>
      <c r="L1192" s="307"/>
      <c r="M1192" s="336"/>
    </row>
    <row r="1193" spans="1:13" ht="13.5">
      <c r="A1193" s="296" t="s">
        <v>2594</v>
      </c>
      <c r="B1193" s="296" t="s">
        <v>1021</v>
      </c>
      <c r="C1193" s="296">
        <v>1</v>
      </c>
      <c r="D1193" s="296">
        <v>7</v>
      </c>
      <c r="E1193" s="87" t="s">
        <v>83</v>
      </c>
      <c r="F1193" s="87" t="s">
        <v>185</v>
      </c>
      <c r="G1193" s="87">
        <v>4</v>
      </c>
      <c r="H1193" s="87">
        <v>415</v>
      </c>
      <c r="I1193" s="87" t="s">
        <v>1020</v>
      </c>
      <c r="J1193" s="305">
        <v>5.65</v>
      </c>
      <c r="K1193" s="305">
        <f t="shared" si="17"/>
        <v>21</v>
      </c>
      <c r="L1193" s="305">
        <f>J1193-K1193</f>
        <v>-15.35</v>
      </c>
      <c r="M1193" s="335">
        <f>SUMPRODUCT(TEXT(L1193-{0,5,15,25,35},"0;\0")*{0,2,3,3,7})</f>
        <v>0</v>
      </c>
    </row>
    <row r="1194" spans="1:13" ht="27">
      <c r="A1194" s="298" t="s">
        <v>2596</v>
      </c>
      <c r="B1194" s="298"/>
      <c r="C1194" s="298"/>
      <c r="D1194" s="298"/>
      <c r="E1194" s="92" t="s">
        <v>83</v>
      </c>
      <c r="F1194" s="88" t="s">
        <v>185</v>
      </c>
      <c r="G1194" s="88">
        <v>4</v>
      </c>
      <c r="H1194" s="28">
        <v>418</v>
      </c>
      <c r="I1194" s="88" t="s">
        <v>908</v>
      </c>
      <c r="J1194" s="307"/>
      <c r="K1194" s="307"/>
      <c r="L1194" s="307"/>
      <c r="M1194" s="336"/>
    </row>
    <row r="1195" spans="1:13" ht="13.5">
      <c r="A1195" s="296" t="s">
        <v>2596</v>
      </c>
      <c r="B1195" s="296" t="s">
        <v>1022</v>
      </c>
      <c r="C1195" s="296">
        <v>36</v>
      </c>
      <c r="D1195" s="296">
        <v>0</v>
      </c>
      <c r="E1195" s="87" t="s">
        <v>83</v>
      </c>
      <c r="F1195" s="87" t="s">
        <v>185</v>
      </c>
      <c r="G1195" s="87">
        <v>4</v>
      </c>
      <c r="H1195" s="87">
        <v>415</v>
      </c>
      <c r="I1195" s="87" t="s">
        <v>1020</v>
      </c>
      <c r="J1195" s="305">
        <v>20.65</v>
      </c>
      <c r="K1195" s="305">
        <f t="shared" si="17"/>
        <v>63</v>
      </c>
      <c r="L1195" s="305">
        <f>J1195-K1195</f>
        <v>-42.35</v>
      </c>
      <c r="M1195" s="335">
        <f>SUMPRODUCT(TEXT(L1195-{0,5,15,25,35},"0;\0")*{0,2,3,3,7})</f>
        <v>0</v>
      </c>
    </row>
    <row r="1196" spans="1:13" ht="27">
      <c r="A1196" s="297" t="s">
        <v>2597</v>
      </c>
      <c r="B1196" s="297"/>
      <c r="C1196" s="297"/>
      <c r="D1196" s="297"/>
      <c r="E1196" s="92" t="s">
        <v>83</v>
      </c>
      <c r="F1196" s="88" t="s">
        <v>185</v>
      </c>
      <c r="G1196" s="88">
        <v>4</v>
      </c>
      <c r="H1196" s="28">
        <v>418</v>
      </c>
      <c r="I1196" s="88" t="s">
        <v>908</v>
      </c>
      <c r="J1196" s="306"/>
      <c r="K1196" s="306"/>
      <c r="L1196" s="306"/>
      <c r="M1196" s="337"/>
    </row>
    <row r="1197" spans="1:13" ht="13.5">
      <c r="A1197" s="297" t="s">
        <v>2597</v>
      </c>
      <c r="B1197" s="297"/>
      <c r="C1197" s="297"/>
      <c r="D1197" s="297"/>
      <c r="E1197" s="22" t="s">
        <v>83</v>
      </c>
      <c r="F1197" s="88" t="s">
        <v>185</v>
      </c>
      <c r="G1197" s="139">
        <v>1</v>
      </c>
      <c r="H1197" s="87">
        <v>128</v>
      </c>
      <c r="I1197" s="61" t="s">
        <v>2598</v>
      </c>
      <c r="J1197" s="306"/>
      <c r="K1197" s="306"/>
      <c r="L1197" s="306"/>
      <c r="M1197" s="337"/>
    </row>
    <row r="1198" spans="1:13" ht="13.5">
      <c r="A1198" s="298" t="s">
        <v>2597</v>
      </c>
      <c r="B1198" s="298"/>
      <c r="C1198" s="298"/>
      <c r="D1198" s="298"/>
      <c r="E1198" s="22" t="s">
        <v>83</v>
      </c>
      <c r="F1198" s="61" t="s">
        <v>2599</v>
      </c>
      <c r="G1198" s="87">
        <v>2</v>
      </c>
      <c r="H1198" s="87">
        <v>231</v>
      </c>
      <c r="I1198" s="63" t="s">
        <v>2600</v>
      </c>
      <c r="J1198" s="307"/>
      <c r="K1198" s="307"/>
      <c r="L1198" s="307"/>
      <c r="M1198" s="336"/>
    </row>
    <row r="1199" spans="1:13" ht="13.5">
      <c r="A1199" s="296" t="s">
        <v>2597</v>
      </c>
      <c r="B1199" s="296" t="s">
        <v>1023</v>
      </c>
      <c r="C1199" s="296">
        <v>1</v>
      </c>
      <c r="D1199" s="296">
        <v>0</v>
      </c>
      <c r="E1199" s="87" t="s">
        <v>83</v>
      </c>
      <c r="F1199" s="87" t="s">
        <v>185</v>
      </c>
      <c r="G1199" s="87">
        <v>4</v>
      </c>
      <c r="H1199" s="87">
        <v>415</v>
      </c>
      <c r="I1199" s="87" t="s">
        <v>1020</v>
      </c>
      <c r="J1199" s="305">
        <v>5.8</v>
      </c>
      <c r="K1199" s="305">
        <f t="shared" ref="K1199:K1261" si="20">15+4*C1199/3+4*(D1199/2)/3</f>
        <v>16.333333333333332</v>
      </c>
      <c r="L1199" s="305">
        <f>J1199-K1199</f>
        <v>-10.533333333333331</v>
      </c>
      <c r="M1199" s="335">
        <f>SUMPRODUCT(TEXT(L1199-{0,5,15,25,35},"0;\0")*{0,2,3,3,7})</f>
        <v>0</v>
      </c>
    </row>
    <row r="1200" spans="1:13" ht="13.5">
      <c r="A1200" s="298" t="s">
        <v>2575</v>
      </c>
      <c r="B1200" s="298"/>
      <c r="C1200" s="298"/>
      <c r="D1200" s="298"/>
      <c r="E1200" s="87" t="s">
        <v>32</v>
      </c>
      <c r="F1200" s="87" t="s">
        <v>155</v>
      </c>
      <c r="G1200" s="87">
        <v>2</v>
      </c>
      <c r="H1200" s="87">
        <v>209</v>
      </c>
      <c r="I1200" s="88" t="s">
        <v>972</v>
      </c>
      <c r="J1200" s="307"/>
      <c r="K1200" s="307"/>
      <c r="L1200" s="307"/>
      <c r="M1200" s="336"/>
    </row>
    <row r="1201" spans="1:13" ht="13.5">
      <c r="A1201" s="296" t="s">
        <v>2564</v>
      </c>
      <c r="B1201" s="296" t="s">
        <v>1024</v>
      </c>
      <c r="C1201" s="296">
        <v>10</v>
      </c>
      <c r="D1201" s="296">
        <v>6</v>
      </c>
      <c r="E1201" s="87" t="s">
        <v>83</v>
      </c>
      <c r="F1201" s="87" t="s">
        <v>185</v>
      </c>
      <c r="G1201" s="87">
        <v>4</v>
      </c>
      <c r="H1201" s="87">
        <v>415</v>
      </c>
      <c r="I1201" s="87" t="s">
        <v>1020</v>
      </c>
      <c r="J1201" s="305">
        <v>5.8</v>
      </c>
      <c r="K1201" s="305">
        <f t="shared" si="20"/>
        <v>32.333333333333336</v>
      </c>
      <c r="L1201" s="305">
        <f t="shared" ref="L1201:L1212" si="21">J1201-K1201</f>
        <v>-26.533333333333335</v>
      </c>
      <c r="M1201" s="335">
        <f>SUMPRODUCT(TEXT(L1201-{0,5,15,25,35},"0;\0")*{0,2,3,3,7})</f>
        <v>0</v>
      </c>
    </row>
    <row r="1202" spans="1:13" ht="13.5">
      <c r="A1202" s="298" t="s">
        <v>2601</v>
      </c>
      <c r="B1202" s="298"/>
      <c r="C1202" s="298"/>
      <c r="D1202" s="298"/>
      <c r="E1202" s="87" t="s">
        <v>32</v>
      </c>
      <c r="F1202" s="87" t="s">
        <v>155</v>
      </c>
      <c r="G1202" s="87">
        <v>2</v>
      </c>
      <c r="H1202" s="87">
        <v>209</v>
      </c>
      <c r="I1202" s="88" t="s">
        <v>972</v>
      </c>
      <c r="J1202" s="307"/>
      <c r="K1202" s="307"/>
      <c r="L1202" s="307"/>
      <c r="M1202" s="336"/>
    </row>
    <row r="1203" spans="1:13" ht="13.5">
      <c r="A1203" s="296" t="s">
        <v>2564</v>
      </c>
      <c r="B1203" s="296" t="s">
        <v>1025</v>
      </c>
      <c r="C1203" s="296">
        <v>9</v>
      </c>
      <c r="D1203" s="296">
        <v>7</v>
      </c>
      <c r="E1203" s="87" t="s">
        <v>83</v>
      </c>
      <c r="F1203" s="87" t="s">
        <v>185</v>
      </c>
      <c r="G1203" s="87">
        <v>4</v>
      </c>
      <c r="H1203" s="87">
        <v>415</v>
      </c>
      <c r="I1203" s="87" t="s">
        <v>1020</v>
      </c>
      <c r="J1203" s="305">
        <v>8.6</v>
      </c>
      <c r="K1203" s="305">
        <f t="shared" si="20"/>
        <v>31.666666666666668</v>
      </c>
      <c r="L1203" s="305">
        <f t="shared" si="21"/>
        <v>-23.06666666666667</v>
      </c>
      <c r="M1203" s="335">
        <f>SUMPRODUCT(TEXT(L1203-{0,5,15,25,35},"0;\0")*{0,2,3,3,7})</f>
        <v>0</v>
      </c>
    </row>
    <row r="1204" spans="1:13" ht="13.5">
      <c r="A1204" s="298" t="s">
        <v>2602</v>
      </c>
      <c r="B1204" s="298"/>
      <c r="C1204" s="298"/>
      <c r="D1204" s="298"/>
      <c r="E1204" s="22" t="s">
        <v>83</v>
      </c>
      <c r="F1204" s="88" t="s">
        <v>185</v>
      </c>
      <c r="G1204" s="139">
        <v>1</v>
      </c>
      <c r="H1204" s="87">
        <v>128</v>
      </c>
      <c r="I1204" s="61" t="s">
        <v>2603</v>
      </c>
      <c r="J1204" s="307"/>
      <c r="K1204" s="307"/>
      <c r="L1204" s="307"/>
      <c r="M1204" s="336"/>
    </row>
    <row r="1205" spans="1:13" ht="13.5">
      <c r="A1205" s="296" t="s">
        <v>2602</v>
      </c>
      <c r="B1205" s="296" t="s">
        <v>1026</v>
      </c>
      <c r="C1205" s="296">
        <v>11</v>
      </c>
      <c r="D1205" s="296">
        <v>7</v>
      </c>
      <c r="E1205" s="87" t="s">
        <v>83</v>
      </c>
      <c r="F1205" s="87" t="s">
        <v>185</v>
      </c>
      <c r="G1205" s="87">
        <v>4</v>
      </c>
      <c r="H1205" s="87">
        <v>415</v>
      </c>
      <c r="I1205" s="87" t="s">
        <v>1020</v>
      </c>
      <c r="J1205" s="305">
        <v>14.8</v>
      </c>
      <c r="K1205" s="305">
        <f t="shared" si="20"/>
        <v>34.333333333333329</v>
      </c>
      <c r="L1205" s="305">
        <f t="shared" si="21"/>
        <v>-19.533333333333328</v>
      </c>
      <c r="M1205" s="335">
        <f>SUMPRODUCT(TEXT(L1205-{0,5,15,25,35},"0;\0")*{0,2,3,3,7})</f>
        <v>0</v>
      </c>
    </row>
    <row r="1206" spans="1:13" ht="13.5">
      <c r="A1206" s="297" t="s">
        <v>2602</v>
      </c>
      <c r="B1206" s="297"/>
      <c r="C1206" s="297"/>
      <c r="D1206" s="297"/>
      <c r="E1206" s="87" t="s">
        <v>32</v>
      </c>
      <c r="F1206" s="87" t="s">
        <v>155</v>
      </c>
      <c r="G1206" s="87">
        <v>2</v>
      </c>
      <c r="H1206" s="87">
        <v>209</v>
      </c>
      <c r="I1206" s="88" t="s">
        <v>972</v>
      </c>
      <c r="J1206" s="306"/>
      <c r="K1206" s="306"/>
      <c r="L1206" s="306"/>
      <c r="M1206" s="337"/>
    </row>
    <row r="1207" spans="1:13" ht="13.5">
      <c r="A1207" s="298" t="s">
        <v>2564</v>
      </c>
      <c r="B1207" s="298"/>
      <c r="C1207" s="298"/>
      <c r="D1207" s="298"/>
      <c r="E1207" s="22" t="s">
        <v>83</v>
      </c>
      <c r="F1207" s="61" t="s">
        <v>2566</v>
      </c>
      <c r="G1207" s="87">
        <v>2</v>
      </c>
      <c r="H1207" s="87">
        <v>231</v>
      </c>
      <c r="I1207" s="63" t="s">
        <v>2567</v>
      </c>
      <c r="J1207" s="307"/>
      <c r="K1207" s="307"/>
      <c r="L1207" s="307"/>
      <c r="M1207" s="336"/>
    </row>
    <row r="1208" spans="1:13" ht="13.5">
      <c r="A1208" s="296" t="s">
        <v>2564</v>
      </c>
      <c r="B1208" s="296" t="s">
        <v>1027</v>
      </c>
      <c r="C1208" s="296">
        <v>0</v>
      </c>
      <c r="D1208" s="296">
        <v>4</v>
      </c>
      <c r="E1208" s="87" t="s">
        <v>83</v>
      </c>
      <c r="F1208" s="87" t="s">
        <v>185</v>
      </c>
      <c r="G1208" s="87">
        <v>4</v>
      </c>
      <c r="H1208" s="87">
        <v>415</v>
      </c>
      <c r="I1208" s="87" t="s">
        <v>1020</v>
      </c>
      <c r="J1208" s="305">
        <v>4.9000000000000004</v>
      </c>
      <c r="K1208" s="305">
        <f t="shared" si="20"/>
        <v>17.666666666666668</v>
      </c>
      <c r="L1208" s="305">
        <f t="shared" si="21"/>
        <v>-12.766666666666667</v>
      </c>
      <c r="M1208" s="335">
        <f>SUMPRODUCT(TEXT(L1208-{0,5,15,25,35},"0;\0")*{0,2,3,3,7})</f>
        <v>0</v>
      </c>
    </row>
    <row r="1209" spans="1:13" ht="13.5">
      <c r="A1209" s="298" t="s">
        <v>2564</v>
      </c>
      <c r="B1209" s="298"/>
      <c r="C1209" s="298"/>
      <c r="D1209" s="298"/>
      <c r="E1209" s="87" t="s">
        <v>83</v>
      </c>
      <c r="F1209" s="87" t="s">
        <v>185</v>
      </c>
      <c r="G1209" s="87">
        <v>2</v>
      </c>
      <c r="H1209" s="87">
        <v>221</v>
      </c>
      <c r="I1209" s="64" t="s">
        <v>970</v>
      </c>
      <c r="J1209" s="307"/>
      <c r="K1209" s="307"/>
      <c r="L1209" s="307"/>
      <c r="M1209" s="336"/>
    </row>
    <row r="1210" spans="1:13" ht="13.5">
      <c r="A1210" s="296" t="s">
        <v>2564</v>
      </c>
      <c r="B1210" s="296" t="s">
        <v>1028</v>
      </c>
      <c r="C1210" s="296">
        <v>0</v>
      </c>
      <c r="D1210" s="296">
        <v>4</v>
      </c>
      <c r="E1210" s="87" t="s">
        <v>83</v>
      </c>
      <c r="F1210" s="87" t="s">
        <v>185</v>
      </c>
      <c r="G1210" s="87">
        <v>4</v>
      </c>
      <c r="H1210" s="87">
        <v>415</v>
      </c>
      <c r="I1210" s="87" t="s">
        <v>1020</v>
      </c>
      <c r="J1210" s="305">
        <v>6.1</v>
      </c>
      <c r="K1210" s="305">
        <f t="shared" si="20"/>
        <v>17.666666666666668</v>
      </c>
      <c r="L1210" s="305">
        <f t="shared" si="21"/>
        <v>-11.566666666666668</v>
      </c>
      <c r="M1210" s="335">
        <f>SUMPRODUCT(TEXT(L1210-{0,5,15,25,35},"0;\0")*{0,2,3,3,7})</f>
        <v>0</v>
      </c>
    </row>
    <row r="1211" spans="1:13" ht="13.5">
      <c r="A1211" s="298" t="s">
        <v>2564</v>
      </c>
      <c r="B1211" s="298"/>
      <c r="C1211" s="298"/>
      <c r="D1211" s="298"/>
      <c r="E1211" s="87" t="s">
        <v>32</v>
      </c>
      <c r="F1211" s="87" t="s">
        <v>155</v>
      </c>
      <c r="G1211" s="87">
        <v>3</v>
      </c>
      <c r="H1211" s="87">
        <v>309</v>
      </c>
      <c r="I1211" s="88" t="s">
        <v>972</v>
      </c>
      <c r="J1211" s="307"/>
      <c r="K1211" s="307"/>
      <c r="L1211" s="307"/>
      <c r="M1211" s="336"/>
    </row>
    <row r="1212" spans="1:13" ht="13.5">
      <c r="A1212" s="296" t="s">
        <v>2564</v>
      </c>
      <c r="B1212" s="296" t="s">
        <v>1029</v>
      </c>
      <c r="C1212" s="296">
        <v>0</v>
      </c>
      <c r="D1212" s="296">
        <v>6</v>
      </c>
      <c r="E1212" s="87" t="s">
        <v>83</v>
      </c>
      <c r="F1212" s="87" t="s">
        <v>185</v>
      </c>
      <c r="G1212" s="87">
        <v>4</v>
      </c>
      <c r="H1212" s="87">
        <v>415</v>
      </c>
      <c r="I1212" s="87" t="s">
        <v>1020</v>
      </c>
      <c r="J1212" s="305">
        <v>6.1</v>
      </c>
      <c r="K1212" s="305">
        <f t="shared" si="20"/>
        <v>19</v>
      </c>
      <c r="L1212" s="305">
        <f t="shared" si="21"/>
        <v>-12.9</v>
      </c>
      <c r="M1212" s="335">
        <f>SUMPRODUCT(TEXT(L1212-{0,5,15,25,35},"0;\0")*{0,2,3,3,7})</f>
        <v>0</v>
      </c>
    </row>
    <row r="1213" spans="1:13" ht="13.5">
      <c r="A1213" s="298" t="s">
        <v>2604</v>
      </c>
      <c r="B1213" s="298"/>
      <c r="C1213" s="298"/>
      <c r="D1213" s="298"/>
      <c r="E1213" s="87" t="s">
        <v>32</v>
      </c>
      <c r="F1213" s="87" t="s">
        <v>155</v>
      </c>
      <c r="G1213" s="87">
        <v>3</v>
      </c>
      <c r="H1213" s="87">
        <v>309</v>
      </c>
      <c r="I1213" s="88" t="s">
        <v>972</v>
      </c>
      <c r="J1213" s="307"/>
      <c r="K1213" s="307"/>
      <c r="L1213" s="307"/>
      <c r="M1213" s="336"/>
    </row>
    <row r="1214" spans="1:13" ht="13.5">
      <c r="A1214" s="296" t="s">
        <v>2564</v>
      </c>
      <c r="B1214" s="296" t="s">
        <v>1030</v>
      </c>
      <c r="C1214" s="296">
        <v>4</v>
      </c>
      <c r="D1214" s="296">
        <v>0</v>
      </c>
      <c r="E1214" s="87" t="s">
        <v>83</v>
      </c>
      <c r="F1214" s="87" t="s">
        <v>185</v>
      </c>
      <c r="G1214" s="87">
        <v>4</v>
      </c>
      <c r="H1214" s="87" t="s">
        <v>1031</v>
      </c>
      <c r="I1214" s="88" t="s">
        <v>1032</v>
      </c>
      <c r="J1214" s="305">
        <v>8.18</v>
      </c>
      <c r="K1214" s="305">
        <f t="shared" si="20"/>
        <v>20.333333333333332</v>
      </c>
      <c r="L1214" s="305">
        <f>J1214-K1214</f>
        <v>-12.153333333333332</v>
      </c>
      <c r="M1214" s="335">
        <f>SUMPRODUCT(TEXT(L1214-{0,5,15,25,35},"0;\0")*{0,2,3,3,7})</f>
        <v>0</v>
      </c>
    </row>
    <row r="1215" spans="1:13" ht="13.5">
      <c r="A1215" s="298" t="s">
        <v>2593</v>
      </c>
      <c r="B1215" s="298"/>
      <c r="C1215" s="298"/>
      <c r="D1215" s="298"/>
      <c r="E1215" s="92" t="s">
        <v>83</v>
      </c>
      <c r="F1215" s="88" t="s">
        <v>185</v>
      </c>
      <c r="G1215" s="88">
        <v>4</v>
      </c>
      <c r="H1215" s="28" t="s">
        <v>1033</v>
      </c>
      <c r="I1215" s="88" t="s">
        <v>1034</v>
      </c>
      <c r="J1215" s="307"/>
      <c r="K1215" s="307"/>
      <c r="L1215" s="307"/>
      <c r="M1215" s="336"/>
    </row>
    <row r="1216" spans="1:13" ht="13.5">
      <c r="A1216" s="296" t="s">
        <v>2593</v>
      </c>
      <c r="B1216" s="296" t="s">
        <v>1035</v>
      </c>
      <c r="C1216" s="296">
        <v>4</v>
      </c>
      <c r="D1216" s="296">
        <v>0</v>
      </c>
      <c r="E1216" s="87" t="s">
        <v>83</v>
      </c>
      <c r="F1216" s="87" t="s">
        <v>185</v>
      </c>
      <c r="G1216" s="87">
        <v>4</v>
      </c>
      <c r="H1216" s="87" t="s">
        <v>1031</v>
      </c>
      <c r="I1216" s="88" t="s">
        <v>1032</v>
      </c>
      <c r="J1216" s="305">
        <v>8.18</v>
      </c>
      <c r="K1216" s="305">
        <f t="shared" si="20"/>
        <v>20.333333333333332</v>
      </c>
      <c r="L1216" s="305">
        <f>J1216-K1216</f>
        <v>-12.153333333333332</v>
      </c>
      <c r="M1216" s="335">
        <f>SUMPRODUCT(TEXT(L1216-{0,5,15,25,35},"0;\0")*{0,2,3,3,7})</f>
        <v>0</v>
      </c>
    </row>
    <row r="1217" spans="1:13" ht="13.5">
      <c r="A1217" s="298" t="s">
        <v>2593</v>
      </c>
      <c r="B1217" s="298"/>
      <c r="C1217" s="298"/>
      <c r="D1217" s="298"/>
      <c r="E1217" s="92" t="s">
        <v>83</v>
      </c>
      <c r="F1217" s="88" t="s">
        <v>185</v>
      </c>
      <c r="G1217" s="88">
        <v>4</v>
      </c>
      <c r="H1217" s="28" t="s">
        <v>1033</v>
      </c>
      <c r="I1217" s="88" t="s">
        <v>1034</v>
      </c>
      <c r="J1217" s="307"/>
      <c r="K1217" s="307"/>
      <c r="L1217" s="307"/>
      <c r="M1217" s="336"/>
    </row>
    <row r="1218" spans="1:13" ht="13.5">
      <c r="A1218" s="296" t="s">
        <v>2593</v>
      </c>
      <c r="B1218" s="296" t="s">
        <v>1036</v>
      </c>
      <c r="C1218" s="296">
        <v>3</v>
      </c>
      <c r="D1218" s="296">
        <v>0</v>
      </c>
      <c r="E1218" s="87" t="s">
        <v>83</v>
      </c>
      <c r="F1218" s="87" t="s">
        <v>185</v>
      </c>
      <c r="G1218" s="87">
        <v>4</v>
      </c>
      <c r="H1218" s="87" t="s">
        <v>1031</v>
      </c>
      <c r="I1218" s="88" t="s">
        <v>1032</v>
      </c>
      <c r="J1218" s="305">
        <v>8.18</v>
      </c>
      <c r="K1218" s="305">
        <f t="shared" si="20"/>
        <v>19</v>
      </c>
      <c r="L1218" s="305">
        <f>J1218-K1218</f>
        <v>-10.82</v>
      </c>
      <c r="M1218" s="335">
        <f>SUMPRODUCT(TEXT(L1218-{0,5,15,25,35},"0;\0")*{0,2,3,3,7})</f>
        <v>0</v>
      </c>
    </row>
    <row r="1219" spans="1:13" ht="13.5">
      <c r="A1219" s="298" t="s">
        <v>2605</v>
      </c>
      <c r="B1219" s="298"/>
      <c r="C1219" s="298"/>
      <c r="D1219" s="298"/>
      <c r="E1219" s="92" t="s">
        <v>83</v>
      </c>
      <c r="F1219" s="88" t="s">
        <v>185</v>
      </c>
      <c r="G1219" s="88">
        <v>4</v>
      </c>
      <c r="H1219" s="28" t="s">
        <v>1033</v>
      </c>
      <c r="I1219" s="88" t="s">
        <v>1034</v>
      </c>
      <c r="J1219" s="307"/>
      <c r="K1219" s="307"/>
      <c r="L1219" s="307"/>
      <c r="M1219" s="336"/>
    </row>
    <row r="1220" spans="1:13" ht="13.5">
      <c r="A1220" s="296" t="s">
        <v>2605</v>
      </c>
      <c r="B1220" s="296" t="s">
        <v>1037</v>
      </c>
      <c r="C1220" s="296">
        <v>0</v>
      </c>
      <c r="D1220" s="296">
        <v>0</v>
      </c>
      <c r="E1220" s="87" t="s">
        <v>83</v>
      </c>
      <c r="F1220" s="87" t="s">
        <v>185</v>
      </c>
      <c r="G1220" s="87">
        <v>4</v>
      </c>
      <c r="H1220" s="87" t="s">
        <v>1031</v>
      </c>
      <c r="I1220" s="88" t="s">
        <v>1032</v>
      </c>
      <c r="J1220" s="305">
        <v>8.18</v>
      </c>
      <c r="K1220" s="305">
        <f t="shared" si="20"/>
        <v>15</v>
      </c>
      <c r="L1220" s="305">
        <f>J1220-K1220</f>
        <v>-6.82</v>
      </c>
      <c r="M1220" s="335">
        <f>SUMPRODUCT(TEXT(L1220-{0,5,15,25,35},"0;\0")*{0,2,3,3,7})</f>
        <v>0</v>
      </c>
    </row>
    <row r="1221" spans="1:13" ht="13.5">
      <c r="A1221" s="298" t="s">
        <v>2605</v>
      </c>
      <c r="B1221" s="298"/>
      <c r="C1221" s="298"/>
      <c r="D1221" s="298"/>
      <c r="E1221" s="92" t="s">
        <v>83</v>
      </c>
      <c r="F1221" s="88" t="s">
        <v>185</v>
      </c>
      <c r="G1221" s="88">
        <v>4</v>
      </c>
      <c r="H1221" s="28" t="s">
        <v>1033</v>
      </c>
      <c r="I1221" s="88" t="s">
        <v>1034</v>
      </c>
      <c r="J1221" s="307"/>
      <c r="K1221" s="307"/>
      <c r="L1221" s="307"/>
      <c r="M1221" s="336"/>
    </row>
    <row r="1222" spans="1:13" ht="13.5">
      <c r="A1222" s="296" t="s">
        <v>2605</v>
      </c>
      <c r="B1222" s="296" t="s">
        <v>1038</v>
      </c>
      <c r="C1222" s="296">
        <v>0</v>
      </c>
      <c r="D1222" s="296">
        <v>0</v>
      </c>
      <c r="E1222" s="87" t="s">
        <v>83</v>
      </c>
      <c r="F1222" s="87" t="s">
        <v>185</v>
      </c>
      <c r="G1222" s="87">
        <v>4</v>
      </c>
      <c r="H1222" s="87" t="s">
        <v>1031</v>
      </c>
      <c r="I1222" s="88" t="s">
        <v>1032</v>
      </c>
      <c r="J1222" s="305">
        <v>8.18</v>
      </c>
      <c r="K1222" s="305">
        <f t="shared" si="20"/>
        <v>15</v>
      </c>
      <c r="L1222" s="305">
        <f>J1222-K1222</f>
        <v>-6.82</v>
      </c>
      <c r="M1222" s="335">
        <f>SUMPRODUCT(TEXT(L1222-{0,5,15,25,35},"0;\0")*{0,2,3,3,7})</f>
        <v>0</v>
      </c>
    </row>
    <row r="1223" spans="1:13" ht="13.5">
      <c r="A1223" s="298" t="s">
        <v>2605</v>
      </c>
      <c r="B1223" s="298"/>
      <c r="C1223" s="298"/>
      <c r="D1223" s="298"/>
      <c r="E1223" s="92" t="s">
        <v>83</v>
      </c>
      <c r="F1223" s="88" t="s">
        <v>185</v>
      </c>
      <c r="G1223" s="88">
        <v>4</v>
      </c>
      <c r="H1223" s="28" t="s">
        <v>1033</v>
      </c>
      <c r="I1223" s="88" t="s">
        <v>1034</v>
      </c>
      <c r="J1223" s="307"/>
      <c r="K1223" s="307"/>
      <c r="L1223" s="307"/>
      <c r="M1223" s="336"/>
    </row>
    <row r="1224" spans="1:13" ht="13.5">
      <c r="A1224" s="296" t="s">
        <v>2605</v>
      </c>
      <c r="B1224" s="296" t="s">
        <v>1039</v>
      </c>
      <c r="C1224" s="296">
        <v>4</v>
      </c>
      <c r="D1224" s="296">
        <v>0</v>
      </c>
      <c r="E1224" s="87" t="s">
        <v>83</v>
      </c>
      <c r="F1224" s="87" t="s">
        <v>185</v>
      </c>
      <c r="G1224" s="87">
        <v>4</v>
      </c>
      <c r="H1224" s="87" t="s">
        <v>1031</v>
      </c>
      <c r="I1224" s="88" t="s">
        <v>1032</v>
      </c>
      <c r="J1224" s="305">
        <v>8.18</v>
      </c>
      <c r="K1224" s="305">
        <f t="shared" si="20"/>
        <v>20.333333333333332</v>
      </c>
      <c r="L1224" s="305">
        <f>J1224-K1224</f>
        <v>-12.153333333333332</v>
      </c>
      <c r="M1224" s="335">
        <f>SUMPRODUCT(TEXT(L1224-{0,5,15,25,35},"0;\0")*{0,2,3,3,7})</f>
        <v>0</v>
      </c>
    </row>
    <row r="1225" spans="1:13" ht="13.5">
      <c r="A1225" s="298" t="s">
        <v>2605</v>
      </c>
      <c r="B1225" s="298"/>
      <c r="C1225" s="298"/>
      <c r="D1225" s="298"/>
      <c r="E1225" s="92" t="s">
        <v>83</v>
      </c>
      <c r="F1225" s="88" t="s">
        <v>185</v>
      </c>
      <c r="G1225" s="88">
        <v>4</v>
      </c>
      <c r="H1225" s="28" t="s">
        <v>1033</v>
      </c>
      <c r="I1225" s="88" t="s">
        <v>1034</v>
      </c>
      <c r="J1225" s="307"/>
      <c r="K1225" s="307"/>
      <c r="L1225" s="307"/>
      <c r="M1225" s="336"/>
    </row>
    <row r="1226" spans="1:13" ht="13.5">
      <c r="A1226" s="296" t="s">
        <v>2605</v>
      </c>
      <c r="B1226" s="296" t="s">
        <v>1040</v>
      </c>
      <c r="C1226" s="296">
        <v>0</v>
      </c>
      <c r="D1226" s="296">
        <v>0</v>
      </c>
      <c r="E1226" s="87" t="s">
        <v>83</v>
      </c>
      <c r="F1226" s="87" t="s">
        <v>185</v>
      </c>
      <c r="G1226" s="87">
        <v>4</v>
      </c>
      <c r="H1226" s="87" t="s">
        <v>1031</v>
      </c>
      <c r="I1226" s="88" t="s">
        <v>1032</v>
      </c>
      <c r="J1226" s="305">
        <v>8.18</v>
      </c>
      <c r="K1226" s="305">
        <f t="shared" si="20"/>
        <v>15</v>
      </c>
      <c r="L1226" s="305">
        <f>J1226-K1226</f>
        <v>-6.82</v>
      </c>
      <c r="M1226" s="335">
        <f>SUMPRODUCT(TEXT(L1226-{0,5,15,25,35},"0;\0")*{0,2,3,3,7})</f>
        <v>0</v>
      </c>
    </row>
    <row r="1227" spans="1:13" ht="13.5">
      <c r="A1227" s="298" t="s">
        <v>2606</v>
      </c>
      <c r="B1227" s="298"/>
      <c r="C1227" s="298"/>
      <c r="D1227" s="298"/>
      <c r="E1227" s="92" t="s">
        <v>83</v>
      </c>
      <c r="F1227" s="88" t="s">
        <v>185</v>
      </c>
      <c r="G1227" s="88">
        <v>4</v>
      </c>
      <c r="H1227" s="28" t="s">
        <v>1033</v>
      </c>
      <c r="I1227" s="88" t="s">
        <v>1034</v>
      </c>
      <c r="J1227" s="307"/>
      <c r="K1227" s="307"/>
      <c r="L1227" s="307"/>
      <c r="M1227" s="336"/>
    </row>
    <row r="1228" spans="1:13" ht="13.5">
      <c r="A1228" s="296" t="s">
        <v>2606</v>
      </c>
      <c r="B1228" s="296" t="s">
        <v>1041</v>
      </c>
      <c r="C1228" s="296">
        <v>0</v>
      </c>
      <c r="D1228" s="296">
        <v>0</v>
      </c>
      <c r="E1228" s="87" t="s">
        <v>83</v>
      </c>
      <c r="F1228" s="87" t="s">
        <v>185</v>
      </c>
      <c r="G1228" s="87">
        <v>4</v>
      </c>
      <c r="H1228" s="87" t="s">
        <v>1031</v>
      </c>
      <c r="I1228" s="88" t="s">
        <v>1032</v>
      </c>
      <c r="J1228" s="305">
        <v>6.39</v>
      </c>
      <c r="K1228" s="305">
        <f t="shared" si="20"/>
        <v>15</v>
      </c>
      <c r="L1228" s="305">
        <f>J1228-K1228</f>
        <v>-8.61</v>
      </c>
      <c r="M1228" s="335">
        <f>SUMPRODUCT(TEXT(L1228-{0,5,15,25,35},"0;\0")*{0,2,3,3,7})</f>
        <v>0</v>
      </c>
    </row>
    <row r="1229" spans="1:13" ht="13.5">
      <c r="A1229" s="298" t="s">
        <v>2607</v>
      </c>
      <c r="B1229" s="298"/>
      <c r="C1229" s="298"/>
      <c r="D1229" s="298"/>
      <c r="E1229" s="87" t="s">
        <v>32</v>
      </c>
      <c r="F1229" s="87" t="s">
        <v>155</v>
      </c>
      <c r="G1229" s="87">
        <v>3</v>
      </c>
      <c r="H1229" s="87">
        <v>309</v>
      </c>
      <c r="I1229" s="88" t="s">
        <v>972</v>
      </c>
      <c r="J1229" s="307"/>
      <c r="K1229" s="307"/>
      <c r="L1229" s="307"/>
      <c r="M1229" s="336"/>
    </row>
    <row r="1230" spans="1:13" ht="13.5">
      <c r="A1230" s="296" t="s">
        <v>2564</v>
      </c>
      <c r="B1230" s="296" t="s">
        <v>1042</v>
      </c>
      <c r="C1230" s="296">
        <v>0</v>
      </c>
      <c r="D1230" s="296">
        <v>0</v>
      </c>
      <c r="E1230" s="87" t="s">
        <v>83</v>
      </c>
      <c r="F1230" s="87" t="s">
        <v>185</v>
      </c>
      <c r="G1230" s="87">
        <v>4</v>
      </c>
      <c r="H1230" s="87" t="s">
        <v>1031</v>
      </c>
      <c r="I1230" s="88" t="s">
        <v>1032</v>
      </c>
      <c r="J1230" s="305">
        <v>6.39</v>
      </c>
      <c r="K1230" s="305">
        <f t="shared" si="20"/>
        <v>15</v>
      </c>
      <c r="L1230" s="305">
        <f>J1230-K1230</f>
        <v>-8.61</v>
      </c>
      <c r="M1230" s="335">
        <f>SUMPRODUCT(TEXT(L1230-{0,5,15,25,35},"0;\0")*{0,2,3,3,7})</f>
        <v>0</v>
      </c>
    </row>
    <row r="1231" spans="1:13" ht="13.5">
      <c r="A1231" s="298" t="s">
        <v>2564</v>
      </c>
      <c r="B1231" s="298"/>
      <c r="C1231" s="298"/>
      <c r="D1231" s="298"/>
      <c r="E1231" s="87" t="s">
        <v>32</v>
      </c>
      <c r="F1231" s="87" t="s">
        <v>155</v>
      </c>
      <c r="G1231" s="87">
        <v>3</v>
      </c>
      <c r="H1231" s="87">
        <v>309</v>
      </c>
      <c r="I1231" s="88" t="s">
        <v>972</v>
      </c>
      <c r="J1231" s="307"/>
      <c r="K1231" s="307"/>
      <c r="L1231" s="307"/>
      <c r="M1231" s="336"/>
    </row>
    <row r="1232" spans="1:13" ht="13.5">
      <c r="A1232" s="296" t="s">
        <v>2564</v>
      </c>
      <c r="B1232" s="296" t="s">
        <v>1043</v>
      </c>
      <c r="C1232" s="296">
        <v>8</v>
      </c>
      <c r="D1232" s="296">
        <v>4</v>
      </c>
      <c r="E1232" s="87" t="s">
        <v>83</v>
      </c>
      <c r="F1232" s="87" t="s">
        <v>185</v>
      </c>
      <c r="G1232" s="87">
        <v>4</v>
      </c>
      <c r="H1232" s="87">
        <v>419</v>
      </c>
      <c r="I1232" s="87" t="s">
        <v>1044</v>
      </c>
      <c r="J1232" s="305">
        <v>15.46</v>
      </c>
      <c r="K1232" s="305">
        <f t="shared" si="20"/>
        <v>28.333333333333332</v>
      </c>
      <c r="L1232" s="305">
        <f>J1232-K1232</f>
        <v>-12.873333333333331</v>
      </c>
      <c r="M1232" s="335">
        <f>SUMPRODUCT(TEXT(L1232-{0,5,15,25,35},"0;\0")*{0,2,3,3,7})</f>
        <v>0</v>
      </c>
    </row>
    <row r="1233" spans="1:13" ht="13.5">
      <c r="A1233" s="297" t="s">
        <v>2608</v>
      </c>
      <c r="B1233" s="297"/>
      <c r="C1233" s="297"/>
      <c r="D1233" s="297"/>
      <c r="E1233" s="92" t="s">
        <v>83</v>
      </c>
      <c r="F1233" s="88" t="s">
        <v>185</v>
      </c>
      <c r="G1233" s="88">
        <v>4</v>
      </c>
      <c r="H1233" s="28">
        <v>421</v>
      </c>
      <c r="I1233" s="64" t="s">
        <v>1045</v>
      </c>
      <c r="J1233" s="306"/>
      <c r="K1233" s="306"/>
      <c r="L1233" s="306"/>
      <c r="M1233" s="337"/>
    </row>
    <row r="1234" spans="1:13" ht="13.5">
      <c r="A1234" s="298" t="s">
        <v>2608</v>
      </c>
      <c r="B1234" s="298"/>
      <c r="C1234" s="298"/>
      <c r="D1234" s="298"/>
      <c r="E1234" s="22" t="s">
        <v>83</v>
      </c>
      <c r="F1234" s="61" t="s">
        <v>2609</v>
      </c>
      <c r="G1234" s="87">
        <v>2</v>
      </c>
      <c r="H1234" s="87">
        <v>231</v>
      </c>
      <c r="I1234" s="63" t="s">
        <v>2610</v>
      </c>
      <c r="J1234" s="307"/>
      <c r="K1234" s="307"/>
      <c r="L1234" s="307"/>
      <c r="M1234" s="336"/>
    </row>
    <row r="1235" spans="1:13" ht="13.5">
      <c r="A1235" s="296" t="s">
        <v>2608</v>
      </c>
      <c r="B1235" s="296" t="s">
        <v>1046</v>
      </c>
      <c r="C1235" s="296">
        <v>0</v>
      </c>
      <c r="D1235" s="296">
        <v>3</v>
      </c>
      <c r="E1235" s="87" t="s">
        <v>83</v>
      </c>
      <c r="F1235" s="87" t="s">
        <v>185</v>
      </c>
      <c r="G1235" s="87">
        <v>4</v>
      </c>
      <c r="H1235" s="87">
        <v>419</v>
      </c>
      <c r="I1235" s="87" t="s">
        <v>1044</v>
      </c>
      <c r="J1235" s="305">
        <v>6.46</v>
      </c>
      <c r="K1235" s="305">
        <f t="shared" si="20"/>
        <v>17</v>
      </c>
      <c r="L1235" s="305">
        <f>J1235-K1235</f>
        <v>-10.54</v>
      </c>
      <c r="M1235" s="335">
        <f>SUMPRODUCT(TEXT(L1235-{0,5,15,25,35},"0;\0")*{0,2,3,3,7})</f>
        <v>0</v>
      </c>
    </row>
    <row r="1236" spans="1:13" ht="13.5">
      <c r="A1236" s="298" t="s">
        <v>2611</v>
      </c>
      <c r="B1236" s="298"/>
      <c r="C1236" s="298"/>
      <c r="D1236" s="298"/>
      <c r="E1236" s="92" t="s">
        <v>83</v>
      </c>
      <c r="F1236" s="88" t="s">
        <v>185</v>
      </c>
      <c r="G1236" s="88">
        <v>4</v>
      </c>
      <c r="H1236" s="28">
        <v>421</v>
      </c>
      <c r="I1236" s="64" t="s">
        <v>1045</v>
      </c>
      <c r="J1236" s="307"/>
      <c r="K1236" s="307"/>
      <c r="L1236" s="307"/>
      <c r="M1236" s="336"/>
    </row>
    <row r="1237" spans="1:13" ht="13.5">
      <c r="A1237" s="296" t="s">
        <v>2611</v>
      </c>
      <c r="B1237" s="296" t="s">
        <v>1047</v>
      </c>
      <c r="C1237" s="296">
        <v>0</v>
      </c>
      <c r="D1237" s="296">
        <v>3</v>
      </c>
      <c r="E1237" s="87" t="s">
        <v>83</v>
      </c>
      <c r="F1237" s="87" t="s">
        <v>185</v>
      </c>
      <c r="G1237" s="87">
        <v>4</v>
      </c>
      <c r="H1237" s="87">
        <v>419</v>
      </c>
      <c r="I1237" s="87" t="s">
        <v>1044</v>
      </c>
      <c r="J1237" s="305">
        <v>6.46</v>
      </c>
      <c r="K1237" s="305">
        <f t="shared" si="20"/>
        <v>17</v>
      </c>
      <c r="L1237" s="305">
        <f>J1237-K1237</f>
        <v>-10.54</v>
      </c>
      <c r="M1237" s="335">
        <f>SUMPRODUCT(TEXT(L1237-{0,5,15,25,35},"0;\0")*{0,2,3,3,7})</f>
        <v>0</v>
      </c>
    </row>
    <row r="1238" spans="1:13" ht="13.5">
      <c r="A1238" s="298" t="s">
        <v>2612</v>
      </c>
      <c r="B1238" s="298"/>
      <c r="C1238" s="298"/>
      <c r="D1238" s="298"/>
      <c r="E1238" s="92" t="s">
        <v>83</v>
      </c>
      <c r="F1238" s="88" t="s">
        <v>185</v>
      </c>
      <c r="G1238" s="88">
        <v>4</v>
      </c>
      <c r="H1238" s="28">
        <v>421</v>
      </c>
      <c r="I1238" s="64" t="s">
        <v>1045</v>
      </c>
      <c r="J1238" s="307"/>
      <c r="K1238" s="307"/>
      <c r="L1238" s="307"/>
      <c r="M1238" s="336"/>
    </row>
    <row r="1239" spans="1:13" ht="13.5">
      <c r="A1239" s="296" t="s">
        <v>2612</v>
      </c>
      <c r="B1239" s="296" t="s">
        <v>1048</v>
      </c>
      <c r="C1239" s="296">
        <v>0</v>
      </c>
      <c r="D1239" s="296">
        <v>0</v>
      </c>
      <c r="E1239" s="87" t="s">
        <v>83</v>
      </c>
      <c r="F1239" s="87" t="s">
        <v>185</v>
      </c>
      <c r="G1239" s="87">
        <v>4</v>
      </c>
      <c r="H1239" s="87">
        <v>419</v>
      </c>
      <c r="I1239" s="87" t="s">
        <v>1044</v>
      </c>
      <c r="J1239" s="305">
        <v>6.46</v>
      </c>
      <c r="K1239" s="305">
        <f t="shared" si="20"/>
        <v>15</v>
      </c>
      <c r="L1239" s="305">
        <f>J1239-K1239</f>
        <v>-8.5399999999999991</v>
      </c>
      <c r="M1239" s="335">
        <f>SUMPRODUCT(TEXT(L1239-{0,5,15,25,35},"0;\0")*{0,2,3,3,7})</f>
        <v>0</v>
      </c>
    </row>
    <row r="1240" spans="1:13" ht="13.5">
      <c r="A1240" s="298" t="s">
        <v>2613</v>
      </c>
      <c r="B1240" s="298"/>
      <c r="C1240" s="298"/>
      <c r="D1240" s="298"/>
      <c r="E1240" s="92" t="s">
        <v>83</v>
      </c>
      <c r="F1240" s="88" t="s">
        <v>185</v>
      </c>
      <c r="G1240" s="88">
        <v>4</v>
      </c>
      <c r="H1240" s="28">
        <v>421</v>
      </c>
      <c r="I1240" s="64" t="s">
        <v>1045</v>
      </c>
      <c r="J1240" s="307"/>
      <c r="K1240" s="307"/>
      <c r="L1240" s="307"/>
      <c r="M1240" s="336"/>
    </row>
    <row r="1241" spans="1:13" ht="13.5">
      <c r="A1241" s="296" t="s">
        <v>2613</v>
      </c>
      <c r="B1241" s="296" t="s">
        <v>1049</v>
      </c>
      <c r="C1241" s="296">
        <v>7</v>
      </c>
      <c r="D1241" s="296">
        <v>4</v>
      </c>
      <c r="E1241" s="87" t="s">
        <v>83</v>
      </c>
      <c r="F1241" s="87" t="s">
        <v>185</v>
      </c>
      <c r="G1241" s="87">
        <v>4</v>
      </c>
      <c r="H1241" s="87">
        <v>419</v>
      </c>
      <c r="I1241" s="87" t="s">
        <v>1044</v>
      </c>
      <c r="J1241" s="305">
        <v>15.46</v>
      </c>
      <c r="K1241" s="305">
        <f t="shared" si="20"/>
        <v>27.000000000000004</v>
      </c>
      <c r="L1241" s="305">
        <f>J1241-K1241</f>
        <v>-11.540000000000003</v>
      </c>
      <c r="M1241" s="335">
        <f>SUMPRODUCT(TEXT(L1241-{0,5,15,25,35},"0;\0")*{0,2,3,3,7})</f>
        <v>0</v>
      </c>
    </row>
    <row r="1242" spans="1:13" ht="13.5">
      <c r="A1242" s="297" t="s">
        <v>2614</v>
      </c>
      <c r="B1242" s="297"/>
      <c r="C1242" s="297"/>
      <c r="D1242" s="297"/>
      <c r="E1242" s="92" t="s">
        <v>83</v>
      </c>
      <c r="F1242" s="88" t="s">
        <v>185</v>
      </c>
      <c r="G1242" s="88">
        <v>4</v>
      </c>
      <c r="H1242" s="28">
        <v>421</v>
      </c>
      <c r="I1242" s="64" t="s">
        <v>1045</v>
      </c>
      <c r="J1242" s="306"/>
      <c r="K1242" s="306"/>
      <c r="L1242" s="306"/>
      <c r="M1242" s="337"/>
    </row>
    <row r="1243" spans="1:13" ht="13.5">
      <c r="A1243" s="298" t="s">
        <v>2614</v>
      </c>
      <c r="B1243" s="298"/>
      <c r="C1243" s="298"/>
      <c r="D1243" s="298"/>
      <c r="E1243" s="22" t="s">
        <v>83</v>
      </c>
      <c r="F1243" s="61" t="s">
        <v>2615</v>
      </c>
      <c r="G1243" s="87">
        <v>2</v>
      </c>
      <c r="H1243" s="87">
        <v>231</v>
      </c>
      <c r="I1243" s="63" t="s">
        <v>2616</v>
      </c>
      <c r="J1243" s="307"/>
      <c r="K1243" s="307"/>
      <c r="L1243" s="307"/>
      <c r="M1243" s="336"/>
    </row>
    <row r="1244" spans="1:13" ht="13.5">
      <c r="A1244" s="296" t="s">
        <v>2614</v>
      </c>
      <c r="B1244" s="296" t="s">
        <v>1050</v>
      </c>
      <c r="C1244" s="296">
        <v>0</v>
      </c>
      <c r="D1244" s="296">
        <v>4</v>
      </c>
      <c r="E1244" s="87" t="s">
        <v>83</v>
      </c>
      <c r="F1244" s="87" t="s">
        <v>185</v>
      </c>
      <c r="G1244" s="87">
        <v>4</v>
      </c>
      <c r="H1244" s="87">
        <v>419</v>
      </c>
      <c r="I1244" s="87" t="s">
        <v>1044</v>
      </c>
      <c r="J1244" s="305">
        <v>6.46</v>
      </c>
      <c r="K1244" s="305">
        <f t="shared" si="20"/>
        <v>17.666666666666668</v>
      </c>
      <c r="L1244" s="305">
        <f>J1244-K1244</f>
        <v>-11.206666666666667</v>
      </c>
      <c r="M1244" s="335">
        <f>SUMPRODUCT(TEXT(L1244-{0,5,15,25,35},"0;\0")*{0,2,3,3,7})</f>
        <v>0</v>
      </c>
    </row>
    <row r="1245" spans="1:13" ht="13.5">
      <c r="A1245" s="298" t="s">
        <v>2617</v>
      </c>
      <c r="B1245" s="298"/>
      <c r="C1245" s="298"/>
      <c r="D1245" s="298"/>
      <c r="E1245" s="92" t="s">
        <v>83</v>
      </c>
      <c r="F1245" s="88" t="s">
        <v>185</v>
      </c>
      <c r="G1245" s="88">
        <v>4</v>
      </c>
      <c r="H1245" s="28">
        <v>421</v>
      </c>
      <c r="I1245" s="64" t="s">
        <v>1045</v>
      </c>
      <c r="J1245" s="307"/>
      <c r="K1245" s="307"/>
      <c r="L1245" s="307"/>
      <c r="M1245" s="336"/>
    </row>
    <row r="1246" spans="1:13" ht="13.5">
      <c r="A1246" s="296" t="s">
        <v>2617</v>
      </c>
      <c r="B1246" s="296" t="s">
        <v>1051</v>
      </c>
      <c r="C1246" s="296">
        <v>0</v>
      </c>
      <c r="D1246" s="296">
        <v>0</v>
      </c>
      <c r="E1246" s="87" t="s">
        <v>83</v>
      </c>
      <c r="F1246" s="87" t="s">
        <v>185</v>
      </c>
      <c r="G1246" s="87">
        <v>4</v>
      </c>
      <c r="H1246" s="87">
        <v>419</v>
      </c>
      <c r="I1246" s="87" t="s">
        <v>1044</v>
      </c>
      <c r="J1246" s="305">
        <v>6.46</v>
      </c>
      <c r="K1246" s="305">
        <f t="shared" si="20"/>
        <v>15</v>
      </c>
      <c r="L1246" s="305">
        <f>J1246-K1246</f>
        <v>-8.5399999999999991</v>
      </c>
      <c r="M1246" s="335">
        <f>SUMPRODUCT(TEXT(L1246-{0,5,15,25,35},"0;\0")*{0,2,3,3,7})</f>
        <v>0</v>
      </c>
    </row>
    <row r="1247" spans="1:13" ht="13.5">
      <c r="A1247" s="298" t="s">
        <v>2618</v>
      </c>
      <c r="B1247" s="298"/>
      <c r="C1247" s="298"/>
      <c r="D1247" s="298"/>
      <c r="E1247" s="92" t="s">
        <v>83</v>
      </c>
      <c r="F1247" s="88" t="s">
        <v>185</v>
      </c>
      <c r="G1247" s="88">
        <v>4</v>
      </c>
      <c r="H1247" s="28">
        <v>421</v>
      </c>
      <c r="I1247" s="64" t="s">
        <v>1045</v>
      </c>
      <c r="J1247" s="307"/>
      <c r="K1247" s="307"/>
      <c r="L1247" s="307"/>
      <c r="M1247" s="336"/>
    </row>
    <row r="1248" spans="1:13" ht="13.5">
      <c r="A1248" s="296" t="s">
        <v>2618</v>
      </c>
      <c r="B1248" s="296" t="s">
        <v>1052</v>
      </c>
      <c r="C1248" s="296">
        <v>0</v>
      </c>
      <c r="D1248" s="296">
        <v>3</v>
      </c>
      <c r="E1248" s="87" t="s">
        <v>83</v>
      </c>
      <c r="F1248" s="87" t="s">
        <v>185</v>
      </c>
      <c r="G1248" s="87">
        <v>4</v>
      </c>
      <c r="H1248" s="87">
        <v>419</v>
      </c>
      <c r="I1248" s="87" t="s">
        <v>1044</v>
      </c>
      <c r="J1248" s="305">
        <v>6.46</v>
      </c>
      <c r="K1248" s="305">
        <f t="shared" si="20"/>
        <v>17</v>
      </c>
      <c r="L1248" s="305">
        <f>J1248-K1248</f>
        <v>-10.54</v>
      </c>
      <c r="M1248" s="335">
        <f>SUMPRODUCT(TEXT(L1248-{0,5,15,25,35},"0;\0")*{0,2,3,3,7})</f>
        <v>0</v>
      </c>
    </row>
    <row r="1249" spans="1:13" ht="13.5">
      <c r="A1249" s="298" t="s">
        <v>2618</v>
      </c>
      <c r="B1249" s="298"/>
      <c r="C1249" s="298"/>
      <c r="D1249" s="298"/>
      <c r="E1249" s="92" t="s">
        <v>83</v>
      </c>
      <c r="F1249" s="88" t="s">
        <v>185</v>
      </c>
      <c r="G1249" s="88">
        <v>4</v>
      </c>
      <c r="H1249" s="28">
        <v>421</v>
      </c>
      <c r="I1249" s="64" t="s">
        <v>1045</v>
      </c>
      <c r="J1249" s="307"/>
      <c r="K1249" s="307"/>
      <c r="L1249" s="307"/>
      <c r="M1249" s="336"/>
    </row>
    <row r="1250" spans="1:13" ht="27">
      <c r="A1250" s="296" t="s">
        <v>2618</v>
      </c>
      <c r="B1250" s="296" t="s">
        <v>1053</v>
      </c>
      <c r="C1250" s="296">
        <v>6</v>
      </c>
      <c r="D1250" s="296">
        <v>5</v>
      </c>
      <c r="E1250" s="87" t="s">
        <v>83</v>
      </c>
      <c r="F1250" s="87" t="s">
        <v>185</v>
      </c>
      <c r="G1250" s="87">
        <v>4</v>
      </c>
      <c r="H1250" s="87">
        <v>420</v>
      </c>
      <c r="I1250" s="88" t="s">
        <v>1054</v>
      </c>
      <c r="J1250" s="305">
        <v>7.4</v>
      </c>
      <c r="K1250" s="305">
        <f t="shared" si="20"/>
        <v>26.333333333333332</v>
      </c>
      <c r="L1250" s="305">
        <f>J1250-K1250</f>
        <v>-18.93333333333333</v>
      </c>
      <c r="M1250" s="335">
        <f>SUMPRODUCT(TEXT(L1250-{0,5,15,25,35},"0;\0")*{0,2,3,3,7})</f>
        <v>0</v>
      </c>
    </row>
    <row r="1251" spans="1:13" ht="13.5">
      <c r="A1251" s="298" t="s">
        <v>2583</v>
      </c>
      <c r="B1251" s="298"/>
      <c r="C1251" s="298"/>
      <c r="D1251" s="298"/>
      <c r="E1251" s="87" t="s">
        <v>32</v>
      </c>
      <c r="F1251" s="87" t="s">
        <v>155</v>
      </c>
      <c r="G1251" s="87">
        <v>2</v>
      </c>
      <c r="H1251" s="87">
        <v>204</v>
      </c>
      <c r="I1251" s="88" t="s">
        <v>972</v>
      </c>
      <c r="J1251" s="307"/>
      <c r="K1251" s="307"/>
      <c r="L1251" s="307"/>
      <c r="M1251" s="336"/>
    </row>
    <row r="1252" spans="1:13" ht="27">
      <c r="A1252" s="296" t="s">
        <v>2564</v>
      </c>
      <c r="B1252" s="296" t="s">
        <v>1055</v>
      </c>
      <c r="C1252" s="296">
        <v>6</v>
      </c>
      <c r="D1252" s="296">
        <v>5</v>
      </c>
      <c r="E1252" s="87" t="s">
        <v>83</v>
      </c>
      <c r="F1252" s="87" t="s">
        <v>185</v>
      </c>
      <c r="G1252" s="87">
        <v>4</v>
      </c>
      <c r="H1252" s="87">
        <v>420</v>
      </c>
      <c r="I1252" s="88" t="s">
        <v>1054</v>
      </c>
      <c r="J1252" s="305">
        <v>13.5</v>
      </c>
      <c r="K1252" s="305">
        <f t="shared" si="20"/>
        <v>26.333333333333332</v>
      </c>
      <c r="L1252" s="305">
        <f t="shared" ref="L1252:L1265" si="22">J1252-K1252</f>
        <v>-12.833333333333332</v>
      </c>
      <c r="M1252" s="335">
        <f>SUMPRODUCT(TEXT(L1252-{0,5,15,25,35},"0;\0")*{0,2,3,3,7})</f>
        <v>0</v>
      </c>
    </row>
    <row r="1253" spans="1:13" ht="13.5">
      <c r="A1253" s="298" t="s">
        <v>2619</v>
      </c>
      <c r="B1253" s="298"/>
      <c r="C1253" s="298"/>
      <c r="D1253" s="298"/>
      <c r="E1253" s="22" t="s">
        <v>83</v>
      </c>
      <c r="F1253" s="61" t="s">
        <v>2620</v>
      </c>
      <c r="G1253" s="87">
        <v>2</v>
      </c>
      <c r="H1253" s="87">
        <v>231</v>
      </c>
      <c r="I1253" s="63" t="s">
        <v>2621</v>
      </c>
      <c r="J1253" s="307"/>
      <c r="K1253" s="307"/>
      <c r="L1253" s="307"/>
      <c r="M1253" s="336"/>
    </row>
    <row r="1254" spans="1:13" ht="27">
      <c r="A1254" s="296" t="s">
        <v>2619</v>
      </c>
      <c r="B1254" s="296" t="s">
        <v>1056</v>
      </c>
      <c r="C1254" s="296">
        <v>13</v>
      </c>
      <c r="D1254" s="296">
        <v>5</v>
      </c>
      <c r="E1254" s="87" t="s">
        <v>83</v>
      </c>
      <c r="F1254" s="87" t="s">
        <v>185</v>
      </c>
      <c r="G1254" s="87">
        <v>4</v>
      </c>
      <c r="H1254" s="87">
        <v>420</v>
      </c>
      <c r="I1254" s="88" t="s">
        <v>1054</v>
      </c>
      <c r="J1254" s="305">
        <v>16.399999999999999</v>
      </c>
      <c r="K1254" s="305">
        <f t="shared" si="20"/>
        <v>35.666666666666664</v>
      </c>
      <c r="L1254" s="305">
        <f t="shared" si="22"/>
        <v>-19.266666666666666</v>
      </c>
      <c r="M1254" s="335">
        <f>SUMPRODUCT(TEXT(L1254-{0,5,15,25,35},"0;\0")*{0,2,3,3,7})</f>
        <v>0</v>
      </c>
    </row>
    <row r="1255" spans="1:13" ht="13.5">
      <c r="A1255" s="297" t="s">
        <v>2585</v>
      </c>
      <c r="B1255" s="297"/>
      <c r="C1255" s="297"/>
      <c r="D1255" s="297"/>
      <c r="E1255" s="87" t="s">
        <v>32</v>
      </c>
      <c r="F1255" s="87" t="s">
        <v>155</v>
      </c>
      <c r="G1255" s="87">
        <v>2</v>
      </c>
      <c r="H1255" s="87">
        <v>204</v>
      </c>
      <c r="I1255" s="88" t="s">
        <v>972</v>
      </c>
      <c r="J1255" s="306"/>
      <c r="K1255" s="306"/>
      <c r="L1255" s="306"/>
      <c r="M1255" s="337"/>
    </row>
    <row r="1256" spans="1:13" ht="13.5">
      <c r="A1256" s="298" t="s">
        <v>2564</v>
      </c>
      <c r="B1256" s="298"/>
      <c r="C1256" s="298"/>
      <c r="D1256" s="298"/>
      <c r="E1256" s="22" t="s">
        <v>83</v>
      </c>
      <c r="F1256" s="61" t="s">
        <v>2566</v>
      </c>
      <c r="G1256" s="87">
        <v>2</v>
      </c>
      <c r="H1256" s="87">
        <v>231</v>
      </c>
      <c r="I1256" s="63" t="s">
        <v>2567</v>
      </c>
      <c r="J1256" s="307"/>
      <c r="K1256" s="307"/>
      <c r="L1256" s="307"/>
      <c r="M1256" s="336"/>
    </row>
    <row r="1257" spans="1:13" ht="27">
      <c r="A1257" s="296" t="s">
        <v>2564</v>
      </c>
      <c r="B1257" s="296" t="s">
        <v>1057</v>
      </c>
      <c r="C1257" s="296">
        <v>0</v>
      </c>
      <c r="D1257" s="296">
        <v>0</v>
      </c>
      <c r="E1257" s="87" t="s">
        <v>83</v>
      </c>
      <c r="F1257" s="87" t="s">
        <v>185</v>
      </c>
      <c r="G1257" s="87">
        <v>4</v>
      </c>
      <c r="H1257" s="87">
        <v>420</v>
      </c>
      <c r="I1257" s="88" t="s">
        <v>1054</v>
      </c>
      <c r="J1257" s="305">
        <v>7.4</v>
      </c>
      <c r="K1257" s="305">
        <f t="shared" si="20"/>
        <v>15</v>
      </c>
      <c r="L1257" s="305">
        <f t="shared" si="22"/>
        <v>-7.6</v>
      </c>
      <c r="M1257" s="335">
        <f>SUMPRODUCT(TEXT(L1257-{0,5,15,25,35},"0;\0")*{0,2,3,3,7})</f>
        <v>0</v>
      </c>
    </row>
    <row r="1258" spans="1:13" ht="13.5">
      <c r="A1258" s="298" t="s">
        <v>2622</v>
      </c>
      <c r="B1258" s="298"/>
      <c r="C1258" s="298"/>
      <c r="D1258" s="298"/>
      <c r="E1258" s="87" t="s">
        <v>32</v>
      </c>
      <c r="F1258" s="87" t="s">
        <v>155</v>
      </c>
      <c r="G1258" s="87">
        <v>2</v>
      </c>
      <c r="H1258" s="87">
        <v>204</v>
      </c>
      <c r="I1258" s="88" t="s">
        <v>972</v>
      </c>
      <c r="J1258" s="307"/>
      <c r="K1258" s="307"/>
      <c r="L1258" s="307"/>
      <c r="M1258" s="336"/>
    </row>
    <row r="1259" spans="1:13" ht="27">
      <c r="A1259" s="296" t="s">
        <v>2564</v>
      </c>
      <c r="B1259" s="296" t="s">
        <v>1058</v>
      </c>
      <c r="C1259" s="296">
        <v>0</v>
      </c>
      <c r="D1259" s="296">
        <v>5</v>
      </c>
      <c r="E1259" s="87" t="s">
        <v>83</v>
      </c>
      <c r="F1259" s="87" t="s">
        <v>185</v>
      </c>
      <c r="G1259" s="87">
        <v>4</v>
      </c>
      <c r="H1259" s="87">
        <v>420</v>
      </c>
      <c r="I1259" s="88" t="s">
        <v>1054</v>
      </c>
      <c r="J1259" s="305">
        <v>6.8</v>
      </c>
      <c r="K1259" s="305">
        <f t="shared" si="20"/>
        <v>18.333333333333332</v>
      </c>
      <c r="L1259" s="305">
        <f t="shared" si="22"/>
        <v>-11.533333333333331</v>
      </c>
      <c r="M1259" s="335">
        <f>SUMPRODUCT(TEXT(L1259-{0,5,15,25,35},"0;\0")*{0,2,3,3,7})</f>
        <v>0</v>
      </c>
    </row>
    <row r="1260" spans="1:13" ht="13.5">
      <c r="A1260" s="298" t="s">
        <v>2623</v>
      </c>
      <c r="B1260" s="298"/>
      <c r="C1260" s="298"/>
      <c r="D1260" s="298"/>
      <c r="E1260" s="87" t="s">
        <v>83</v>
      </c>
      <c r="F1260" s="87" t="s">
        <v>185</v>
      </c>
      <c r="G1260" s="87">
        <v>2</v>
      </c>
      <c r="H1260" s="87">
        <v>221</v>
      </c>
      <c r="I1260" s="88" t="s">
        <v>970</v>
      </c>
      <c r="J1260" s="307"/>
      <c r="K1260" s="307"/>
      <c r="L1260" s="307"/>
      <c r="M1260" s="336"/>
    </row>
    <row r="1261" spans="1:13" ht="27">
      <c r="A1261" s="296" t="s">
        <v>2623</v>
      </c>
      <c r="B1261" s="296" t="s">
        <v>1059</v>
      </c>
      <c r="C1261" s="296">
        <v>0</v>
      </c>
      <c r="D1261" s="296">
        <v>5</v>
      </c>
      <c r="E1261" s="87" t="s">
        <v>83</v>
      </c>
      <c r="F1261" s="87" t="s">
        <v>185</v>
      </c>
      <c r="G1261" s="87">
        <v>4</v>
      </c>
      <c r="H1261" s="87">
        <v>420</v>
      </c>
      <c r="I1261" s="88" t="s">
        <v>1054</v>
      </c>
      <c r="J1261" s="305">
        <v>7.4</v>
      </c>
      <c r="K1261" s="305">
        <f t="shared" si="20"/>
        <v>18.333333333333332</v>
      </c>
      <c r="L1261" s="305">
        <f t="shared" si="22"/>
        <v>-10.933333333333332</v>
      </c>
      <c r="M1261" s="335">
        <f>SUMPRODUCT(TEXT(L1261-{0,5,15,25,35},"0;\0")*{0,2,3,3,7})</f>
        <v>0</v>
      </c>
    </row>
    <row r="1262" spans="1:13" ht="13.5">
      <c r="A1262" s="298" t="s">
        <v>2597</v>
      </c>
      <c r="B1262" s="298"/>
      <c r="C1262" s="298"/>
      <c r="D1262" s="298"/>
      <c r="E1262" s="87" t="s">
        <v>32</v>
      </c>
      <c r="F1262" s="87" t="s">
        <v>155</v>
      </c>
      <c r="G1262" s="87">
        <v>2</v>
      </c>
      <c r="H1262" s="87">
        <v>204</v>
      </c>
      <c r="I1262" s="88" t="s">
        <v>972</v>
      </c>
      <c r="J1262" s="307"/>
      <c r="K1262" s="307"/>
      <c r="L1262" s="307"/>
      <c r="M1262" s="336"/>
    </row>
    <row r="1263" spans="1:13" ht="27">
      <c r="A1263" s="296" t="s">
        <v>2564</v>
      </c>
      <c r="B1263" s="296" t="s">
        <v>1060</v>
      </c>
      <c r="C1263" s="296">
        <v>0</v>
      </c>
      <c r="D1263" s="296">
        <v>0</v>
      </c>
      <c r="E1263" s="87" t="s">
        <v>83</v>
      </c>
      <c r="F1263" s="87" t="s">
        <v>185</v>
      </c>
      <c r="G1263" s="87">
        <v>4</v>
      </c>
      <c r="H1263" s="87">
        <v>420</v>
      </c>
      <c r="I1263" s="88" t="s">
        <v>1054</v>
      </c>
      <c r="J1263" s="305">
        <v>6.8</v>
      </c>
      <c r="K1263" s="305">
        <f t="shared" ref="K1263:K1288" si="23">15+4*C1263/3+4*(D1263/2)/3</f>
        <v>15</v>
      </c>
      <c r="L1263" s="305">
        <f t="shared" si="22"/>
        <v>-8.1999999999999993</v>
      </c>
      <c r="M1263" s="335">
        <f>SUMPRODUCT(TEXT(L1263-{0,5,15,25,35},"0;\0")*{0,2,3,3,7})</f>
        <v>0</v>
      </c>
    </row>
    <row r="1264" spans="1:13" ht="13.5">
      <c r="A1264" s="298" t="s">
        <v>2564</v>
      </c>
      <c r="B1264" s="298"/>
      <c r="C1264" s="298"/>
      <c r="D1264" s="298"/>
      <c r="E1264" s="87" t="s">
        <v>83</v>
      </c>
      <c r="F1264" s="87" t="s">
        <v>185</v>
      </c>
      <c r="G1264" s="87">
        <v>2</v>
      </c>
      <c r="H1264" s="87">
        <v>221</v>
      </c>
      <c r="I1264" s="64" t="s">
        <v>970</v>
      </c>
      <c r="J1264" s="307"/>
      <c r="K1264" s="307"/>
      <c r="L1264" s="307"/>
      <c r="M1264" s="336"/>
    </row>
    <row r="1265" spans="1:13" ht="27">
      <c r="A1265" s="296" t="s">
        <v>2564</v>
      </c>
      <c r="B1265" s="296" t="s">
        <v>1061</v>
      </c>
      <c r="C1265" s="296">
        <v>0</v>
      </c>
      <c r="D1265" s="296">
        <v>5</v>
      </c>
      <c r="E1265" s="87" t="s">
        <v>83</v>
      </c>
      <c r="F1265" s="87" t="s">
        <v>185</v>
      </c>
      <c r="G1265" s="87">
        <v>4</v>
      </c>
      <c r="H1265" s="87">
        <v>420</v>
      </c>
      <c r="I1265" s="88" t="s">
        <v>1054</v>
      </c>
      <c r="J1265" s="305">
        <v>6.8</v>
      </c>
      <c r="K1265" s="305">
        <f t="shared" si="23"/>
        <v>18.333333333333332</v>
      </c>
      <c r="L1265" s="305">
        <f t="shared" si="22"/>
        <v>-11.533333333333331</v>
      </c>
      <c r="M1265" s="335">
        <f>SUMPRODUCT(TEXT(L1265-{0,5,15,25,35},"0;\0")*{0,2,3,3,7})</f>
        <v>0</v>
      </c>
    </row>
    <row r="1266" spans="1:13" ht="13.5">
      <c r="A1266" s="298" t="s">
        <v>2564</v>
      </c>
      <c r="B1266" s="298"/>
      <c r="C1266" s="298"/>
      <c r="D1266" s="298"/>
      <c r="E1266" s="87" t="s">
        <v>83</v>
      </c>
      <c r="F1266" s="87" t="s">
        <v>185</v>
      </c>
      <c r="G1266" s="87">
        <v>2</v>
      </c>
      <c r="H1266" s="87">
        <v>221</v>
      </c>
      <c r="I1266" s="64" t="s">
        <v>970</v>
      </c>
      <c r="J1266" s="307"/>
      <c r="K1266" s="307"/>
      <c r="L1266" s="307"/>
      <c r="M1266" s="336"/>
    </row>
    <row r="1267" spans="1:13" ht="27">
      <c r="A1267" s="296" t="s">
        <v>2564</v>
      </c>
      <c r="B1267" s="296" t="s">
        <v>1062</v>
      </c>
      <c r="C1267" s="296">
        <v>0</v>
      </c>
      <c r="D1267" s="296">
        <v>6</v>
      </c>
      <c r="E1267" s="87" t="s">
        <v>83</v>
      </c>
      <c r="F1267" s="87" t="s">
        <v>185</v>
      </c>
      <c r="G1267" s="87">
        <v>4</v>
      </c>
      <c r="H1267" s="87">
        <v>420</v>
      </c>
      <c r="I1267" s="88" t="s">
        <v>1054</v>
      </c>
      <c r="J1267" s="305">
        <v>7.4</v>
      </c>
      <c r="K1267" s="305">
        <f t="shared" si="23"/>
        <v>19</v>
      </c>
      <c r="L1267" s="305">
        <f t="shared" ref="L1267:L1277" si="24">J1267-K1267</f>
        <v>-11.6</v>
      </c>
      <c r="M1267" s="335">
        <f>SUMPRODUCT(TEXT(L1267-{0,5,15,25,35},"0;\0")*{0,2,3,3,7})</f>
        <v>0</v>
      </c>
    </row>
    <row r="1268" spans="1:13" ht="13.5">
      <c r="A1268" s="298" t="s">
        <v>2564</v>
      </c>
      <c r="B1268" s="298"/>
      <c r="C1268" s="298"/>
      <c r="D1268" s="298"/>
      <c r="E1268" s="87" t="s">
        <v>32</v>
      </c>
      <c r="F1268" s="87" t="s">
        <v>155</v>
      </c>
      <c r="G1268" s="87">
        <v>2</v>
      </c>
      <c r="H1268" s="87">
        <v>204</v>
      </c>
      <c r="I1268" s="88" t="s">
        <v>972</v>
      </c>
      <c r="J1268" s="307"/>
      <c r="K1268" s="307"/>
      <c r="L1268" s="307"/>
      <c r="M1268" s="336"/>
    </row>
    <row r="1269" spans="1:13" ht="27">
      <c r="A1269" s="296" t="s">
        <v>2564</v>
      </c>
      <c r="B1269" s="296" t="s">
        <v>1063</v>
      </c>
      <c r="C1269" s="296">
        <v>0</v>
      </c>
      <c r="D1269" s="296">
        <v>6</v>
      </c>
      <c r="E1269" s="87" t="s">
        <v>83</v>
      </c>
      <c r="F1269" s="87" t="s">
        <v>185</v>
      </c>
      <c r="G1269" s="87">
        <v>4</v>
      </c>
      <c r="H1269" s="87">
        <v>420</v>
      </c>
      <c r="I1269" s="88" t="s">
        <v>1054</v>
      </c>
      <c r="J1269" s="305">
        <v>6.8</v>
      </c>
      <c r="K1269" s="305">
        <f t="shared" si="23"/>
        <v>19</v>
      </c>
      <c r="L1269" s="305">
        <f t="shared" si="24"/>
        <v>-12.2</v>
      </c>
      <c r="M1269" s="335">
        <f>SUMPRODUCT(TEXT(L1269-{0,5,15,25,35},"0;\0")*{0,2,3,3,7})</f>
        <v>0</v>
      </c>
    </row>
    <row r="1270" spans="1:13" ht="13.5">
      <c r="A1270" s="298" t="s">
        <v>2564</v>
      </c>
      <c r="B1270" s="298"/>
      <c r="C1270" s="298"/>
      <c r="D1270" s="298"/>
      <c r="E1270" s="87" t="s">
        <v>83</v>
      </c>
      <c r="F1270" s="87" t="s">
        <v>185</v>
      </c>
      <c r="G1270" s="87">
        <v>2</v>
      </c>
      <c r="H1270" s="87">
        <v>221</v>
      </c>
      <c r="I1270" s="64" t="s">
        <v>970</v>
      </c>
      <c r="J1270" s="307"/>
      <c r="K1270" s="307"/>
      <c r="L1270" s="307"/>
      <c r="M1270" s="336"/>
    </row>
    <row r="1271" spans="1:13" ht="27">
      <c r="A1271" s="296" t="s">
        <v>2564</v>
      </c>
      <c r="B1271" s="296" t="s">
        <v>1064</v>
      </c>
      <c r="C1271" s="296">
        <v>0</v>
      </c>
      <c r="D1271" s="296">
        <v>5</v>
      </c>
      <c r="E1271" s="87" t="s">
        <v>83</v>
      </c>
      <c r="F1271" s="87" t="s">
        <v>185</v>
      </c>
      <c r="G1271" s="87">
        <v>4</v>
      </c>
      <c r="H1271" s="87">
        <v>420</v>
      </c>
      <c r="I1271" s="88" t="s">
        <v>1054</v>
      </c>
      <c r="J1271" s="305">
        <v>6.8</v>
      </c>
      <c r="K1271" s="305">
        <f t="shared" si="23"/>
        <v>18.333333333333332</v>
      </c>
      <c r="L1271" s="305">
        <f t="shared" si="24"/>
        <v>-11.533333333333331</v>
      </c>
      <c r="M1271" s="335">
        <f>SUMPRODUCT(TEXT(L1271-{0,5,15,25,35},"0;\0")*{0,2,3,3,7})</f>
        <v>0</v>
      </c>
    </row>
    <row r="1272" spans="1:13" ht="13.5">
      <c r="A1272" s="298" t="s">
        <v>2564</v>
      </c>
      <c r="B1272" s="298"/>
      <c r="C1272" s="298"/>
      <c r="D1272" s="298"/>
      <c r="E1272" s="87" t="s">
        <v>83</v>
      </c>
      <c r="F1272" s="87" t="s">
        <v>185</v>
      </c>
      <c r="G1272" s="87">
        <v>2</v>
      </c>
      <c r="H1272" s="87">
        <v>221</v>
      </c>
      <c r="I1272" s="64" t="s">
        <v>970</v>
      </c>
      <c r="J1272" s="307"/>
      <c r="K1272" s="307"/>
      <c r="L1272" s="307"/>
      <c r="M1272" s="336"/>
    </row>
    <row r="1273" spans="1:13" ht="27">
      <c r="A1273" s="296" t="s">
        <v>2564</v>
      </c>
      <c r="B1273" s="296" t="s">
        <v>1065</v>
      </c>
      <c r="C1273" s="296">
        <v>0</v>
      </c>
      <c r="D1273" s="296">
        <v>7</v>
      </c>
      <c r="E1273" s="87" t="s">
        <v>83</v>
      </c>
      <c r="F1273" s="87" t="s">
        <v>185</v>
      </c>
      <c r="G1273" s="87">
        <v>4</v>
      </c>
      <c r="H1273" s="87">
        <v>420</v>
      </c>
      <c r="I1273" s="88" t="s">
        <v>1054</v>
      </c>
      <c r="J1273" s="305">
        <v>7.4</v>
      </c>
      <c r="K1273" s="305">
        <f t="shared" si="23"/>
        <v>19.666666666666668</v>
      </c>
      <c r="L1273" s="305">
        <f t="shared" si="24"/>
        <v>-12.266666666666667</v>
      </c>
      <c r="M1273" s="335">
        <f>SUMPRODUCT(TEXT(L1273-{0,5,15,25,35},"0;\0")*{0,2,3,3,7})</f>
        <v>0</v>
      </c>
    </row>
    <row r="1274" spans="1:13" ht="13.5">
      <c r="A1274" s="298" t="s">
        <v>2564</v>
      </c>
      <c r="B1274" s="298"/>
      <c r="C1274" s="298"/>
      <c r="D1274" s="298"/>
      <c r="E1274" s="87" t="s">
        <v>32</v>
      </c>
      <c r="F1274" s="87" t="s">
        <v>155</v>
      </c>
      <c r="G1274" s="87">
        <v>2</v>
      </c>
      <c r="H1274" s="87">
        <v>204</v>
      </c>
      <c r="I1274" s="88" t="s">
        <v>972</v>
      </c>
      <c r="J1274" s="307"/>
      <c r="K1274" s="307"/>
      <c r="L1274" s="307"/>
      <c r="M1274" s="336"/>
    </row>
    <row r="1275" spans="1:13" ht="13.5">
      <c r="A1275" s="296" t="s">
        <v>2564</v>
      </c>
      <c r="B1275" s="296" t="s">
        <v>1066</v>
      </c>
      <c r="C1275" s="296">
        <v>0</v>
      </c>
      <c r="D1275" s="296">
        <v>0</v>
      </c>
      <c r="E1275" s="87" t="s">
        <v>83</v>
      </c>
      <c r="F1275" s="87" t="s">
        <v>185</v>
      </c>
      <c r="G1275" s="87">
        <v>2</v>
      </c>
      <c r="H1275" s="87">
        <v>221</v>
      </c>
      <c r="I1275" s="64" t="s">
        <v>970</v>
      </c>
      <c r="J1275" s="305">
        <v>5.5</v>
      </c>
      <c r="K1275" s="305">
        <f t="shared" si="23"/>
        <v>15</v>
      </c>
      <c r="L1275" s="305">
        <f t="shared" si="24"/>
        <v>-9.5</v>
      </c>
      <c r="M1275" s="335">
        <f>SUMPRODUCT(TEXT(L1275-{0,5,15,25,35},"0;\0")*{0,2,3,3,7})</f>
        <v>0</v>
      </c>
    </row>
    <row r="1276" spans="1:13" ht="13.5">
      <c r="A1276" s="298" t="s">
        <v>2623</v>
      </c>
      <c r="B1276" s="298"/>
      <c r="C1276" s="298"/>
      <c r="D1276" s="298"/>
      <c r="E1276" s="87" t="s">
        <v>32</v>
      </c>
      <c r="F1276" s="87" t="s">
        <v>155</v>
      </c>
      <c r="G1276" s="87">
        <v>2</v>
      </c>
      <c r="H1276" s="87">
        <v>207</v>
      </c>
      <c r="I1276" s="88" t="s">
        <v>972</v>
      </c>
      <c r="J1276" s="307"/>
      <c r="K1276" s="307"/>
      <c r="L1276" s="307"/>
      <c r="M1276" s="336"/>
    </row>
    <row r="1277" spans="1:13" ht="13.5">
      <c r="A1277" s="296" t="s">
        <v>2564</v>
      </c>
      <c r="B1277" s="296" t="s">
        <v>1067</v>
      </c>
      <c r="C1277" s="296">
        <v>0</v>
      </c>
      <c r="D1277" s="296">
        <v>0</v>
      </c>
      <c r="E1277" s="87" t="s">
        <v>32</v>
      </c>
      <c r="F1277" s="87" t="s">
        <v>155</v>
      </c>
      <c r="G1277" s="87">
        <v>2</v>
      </c>
      <c r="H1277" s="87">
        <v>209</v>
      </c>
      <c r="I1277" s="88" t="s">
        <v>972</v>
      </c>
      <c r="J1277" s="305">
        <v>6.25</v>
      </c>
      <c r="K1277" s="305">
        <f t="shared" si="23"/>
        <v>15</v>
      </c>
      <c r="L1277" s="305">
        <f t="shared" si="24"/>
        <v>-8.75</v>
      </c>
      <c r="M1277" s="335">
        <f>SUMPRODUCT(TEXT(L1277-{0,5,15,25,35},"0;\0")*{0,2,3,3,7})</f>
        <v>0</v>
      </c>
    </row>
    <row r="1278" spans="1:13" ht="27">
      <c r="A1278" s="298" t="s">
        <v>2564</v>
      </c>
      <c r="B1278" s="298"/>
      <c r="C1278" s="298"/>
      <c r="D1278" s="298"/>
      <c r="E1278" s="92" t="s">
        <v>83</v>
      </c>
      <c r="F1278" s="88" t="s">
        <v>185</v>
      </c>
      <c r="G1278" s="88">
        <v>4</v>
      </c>
      <c r="H1278" s="28">
        <v>418</v>
      </c>
      <c r="I1278" s="88" t="s">
        <v>908</v>
      </c>
      <c r="J1278" s="307"/>
      <c r="K1278" s="307"/>
      <c r="L1278" s="307"/>
      <c r="M1278" s="336"/>
    </row>
    <row r="1279" spans="1:13" ht="13.5">
      <c r="A1279" s="296" t="s">
        <v>2564</v>
      </c>
      <c r="B1279" s="296" t="s">
        <v>1068</v>
      </c>
      <c r="C1279" s="296">
        <v>0</v>
      </c>
      <c r="D1279" s="296">
        <v>0</v>
      </c>
      <c r="E1279" s="87" t="s">
        <v>32</v>
      </c>
      <c r="F1279" s="87" t="s">
        <v>155</v>
      </c>
      <c r="G1279" s="87">
        <v>2</v>
      </c>
      <c r="H1279" s="87">
        <v>209</v>
      </c>
      <c r="I1279" s="88" t="s">
        <v>972</v>
      </c>
      <c r="J1279" s="305">
        <v>6.25</v>
      </c>
      <c r="K1279" s="305">
        <f t="shared" si="23"/>
        <v>15</v>
      </c>
      <c r="L1279" s="305">
        <f>J1279-K1279</f>
        <v>-8.75</v>
      </c>
      <c r="M1279" s="335">
        <f>SUMPRODUCT(TEXT(L1279-{0,5,15,25,35},"0;\0")*{0,2,3,3,7})</f>
        <v>0</v>
      </c>
    </row>
    <row r="1280" spans="1:13" ht="13.5">
      <c r="A1280" s="298" t="s">
        <v>2564</v>
      </c>
      <c r="B1280" s="298"/>
      <c r="C1280" s="298"/>
      <c r="D1280" s="298"/>
      <c r="E1280" s="92" t="s">
        <v>83</v>
      </c>
      <c r="F1280" s="88" t="s">
        <v>185</v>
      </c>
      <c r="G1280" s="88">
        <v>4</v>
      </c>
      <c r="H1280" s="28">
        <v>418</v>
      </c>
      <c r="I1280" s="88" t="s">
        <v>906</v>
      </c>
      <c r="J1280" s="307"/>
      <c r="K1280" s="307"/>
      <c r="L1280" s="307"/>
      <c r="M1280" s="336"/>
    </row>
    <row r="1281" spans="1:13" ht="27">
      <c r="A1281" s="87" t="s">
        <v>2564</v>
      </c>
      <c r="B1281" s="87" t="s">
        <v>1069</v>
      </c>
      <c r="C1281" s="87">
        <v>0</v>
      </c>
      <c r="D1281" s="87">
        <v>0</v>
      </c>
      <c r="E1281" s="87" t="s">
        <v>83</v>
      </c>
      <c r="F1281" s="87" t="s">
        <v>185</v>
      </c>
      <c r="G1281" s="87">
        <v>2</v>
      </c>
      <c r="H1281" s="87">
        <v>221</v>
      </c>
      <c r="I1281" s="64" t="s">
        <v>970</v>
      </c>
      <c r="J1281" s="79">
        <v>2.2999999999999998</v>
      </c>
      <c r="K1281" s="79">
        <f t="shared" si="23"/>
        <v>15</v>
      </c>
      <c r="L1281" s="79">
        <f>J1281-K1281</f>
        <v>-12.7</v>
      </c>
      <c r="M1281" s="29">
        <f>SUMPRODUCT(TEXT(L1281-{0,5,15,25,35},"0;\0")*{0,2,3,3,7})</f>
        <v>0</v>
      </c>
    </row>
    <row r="1282" spans="1:13" ht="27">
      <c r="A1282" s="87" t="s">
        <v>2564</v>
      </c>
      <c r="B1282" s="87" t="s">
        <v>1070</v>
      </c>
      <c r="C1282" s="87">
        <v>0</v>
      </c>
      <c r="D1282" s="87">
        <v>0</v>
      </c>
      <c r="E1282" s="92" t="s">
        <v>83</v>
      </c>
      <c r="F1282" s="88" t="s">
        <v>185</v>
      </c>
      <c r="G1282" s="88">
        <v>2</v>
      </c>
      <c r="H1282" s="28">
        <v>224</v>
      </c>
      <c r="I1282" s="65" t="s">
        <v>1071</v>
      </c>
      <c r="J1282" s="79">
        <v>3.68</v>
      </c>
      <c r="K1282" s="79">
        <f t="shared" si="23"/>
        <v>15</v>
      </c>
      <c r="L1282" s="79">
        <f t="shared" ref="L1282:L1288" si="25">J1282-K1282</f>
        <v>-11.32</v>
      </c>
      <c r="M1282" s="29">
        <f>SUMPRODUCT(TEXT(L1282-{0,5,15,25,35},"0;\0")*{0,2,3,3,7})</f>
        <v>0</v>
      </c>
    </row>
    <row r="1283" spans="1:13" ht="27">
      <c r="A1283" s="87" t="s">
        <v>2593</v>
      </c>
      <c r="B1283" s="87" t="s">
        <v>1072</v>
      </c>
      <c r="C1283" s="87">
        <v>0</v>
      </c>
      <c r="D1283" s="87">
        <v>0</v>
      </c>
      <c r="E1283" s="92" t="s">
        <v>83</v>
      </c>
      <c r="F1283" s="88" t="s">
        <v>185</v>
      </c>
      <c r="G1283" s="88">
        <v>2</v>
      </c>
      <c r="H1283" s="28">
        <v>224</v>
      </c>
      <c r="I1283" s="65" t="s">
        <v>1071</v>
      </c>
      <c r="J1283" s="79">
        <v>3.68</v>
      </c>
      <c r="K1283" s="79">
        <f t="shared" si="23"/>
        <v>15</v>
      </c>
      <c r="L1283" s="79">
        <f t="shared" si="25"/>
        <v>-11.32</v>
      </c>
      <c r="M1283" s="29">
        <f>SUMPRODUCT(TEXT(L1283-{0,5,15,25,35},"0;\0")*{0,2,3,3,7})</f>
        <v>0</v>
      </c>
    </row>
    <row r="1284" spans="1:13" ht="27">
      <c r="A1284" s="87" t="s">
        <v>2593</v>
      </c>
      <c r="B1284" s="87" t="s">
        <v>1073</v>
      </c>
      <c r="C1284" s="87">
        <v>0</v>
      </c>
      <c r="D1284" s="87">
        <v>0</v>
      </c>
      <c r="E1284" s="92" t="s">
        <v>83</v>
      </c>
      <c r="F1284" s="88" t="s">
        <v>185</v>
      </c>
      <c r="G1284" s="88">
        <v>2</v>
      </c>
      <c r="H1284" s="28">
        <v>224</v>
      </c>
      <c r="I1284" s="65" t="s">
        <v>1071</v>
      </c>
      <c r="J1284" s="79">
        <v>3.68</v>
      </c>
      <c r="K1284" s="79">
        <f t="shared" si="23"/>
        <v>15</v>
      </c>
      <c r="L1284" s="79">
        <f t="shared" si="25"/>
        <v>-11.32</v>
      </c>
      <c r="M1284" s="29">
        <f>SUMPRODUCT(TEXT(L1284-{0,5,15,25,35},"0;\0")*{0,2,3,3,7})</f>
        <v>0</v>
      </c>
    </row>
    <row r="1285" spans="1:13" ht="27">
      <c r="A1285" s="87" t="s">
        <v>2624</v>
      </c>
      <c r="B1285" s="87" t="s">
        <v>1074</v>
      </c>
      <c r="C1285" s="87">
        <v>0</v>
      </c>
      <c r="D1285" s="87">
        <v>0</v>
      </c>
      <c r="E1285" s="92" t="s">
        <v>83</v>
      </c>
      <c r="F1285" s="88" t="s">
        <v>185</v>
      </c>
      <c r="G1285" s="88">
        <v>2</v>
      </c>
      <c r="H1285" s="28">
        <v>224</v>
      </c>
      <c r="I1285" s="65" t="s">
        <v>1071</v>
      </c>
      <c r="J1285" s="79">
        <v>3.68</v>
      </c>
      <c r="K1285" s="79">
        <f t="shared" si="23"/>
        <v>15</v>
      </c>
      <c r="L1285" s="79">
        <f t="shared" si="25"/>
        <v>-11.32</v>
      </c>
      <c r="M1285" s="29">
        <f>SUMPRODUCT(TEXT(L1285-{0,5,15,25,35},"0;\0")*{0,2,3,3,7})</f>
        <v>0</v>
      </c>
    </row>
    <row r="1286" spans="1:13" ht="27">
      <c r="A1286" s="87" t="s">
        <v>2625</v>
      </c>
      <c r="B1286" s="87" t="s">
        <v>1075</v>
      </c>
      <c r="C1286" s="87">
        <v>0</v>
      </c>
      <c r="D1286" s="87">
        <v>0</v>
      </c>
      <c r="E1286" s="92" t="s">
        <v>83</v>
      </c>
      <c r="F1286" s="88" t="s">
        <v>185</v>
      </c>
      <c r="G1286" s="88">
        <v>2</v>
      </c>
      <c r="H1286" s="28">
        <v>224</v>
      </c>
      <c r="I1286" s="65" t="s">
        <v>1071</v>
      </c>
      <c r="J1286" s="79">
        <v>3.68</v>
      </c>
      <c r="K1286" s="79">
        <f t="shared" si="23"/>
        <v>15</v>
      </c>
      <c r="L1286" s="79">
        <f t="shared" si="25"/>
        <v>-11.32</v>
      </c>
      <c r="M1286" s="29">
        <f>SUMPRODUCT(TEXT(L1286-{0,5,15,25,35},"0;\0")*{0,2,3,3,7})</f>
        <v>0</v>
      </c>
    </row>
    <row r="1287" spans="1:13" ht="27">
      <c r="A1287" s="87" t="s">
        <v>2625</v>
      </c>
      <c r="B1287" s="87" t="s">
        <v>1076</v>
      </c>
      <c r="C1287" s="87">
        <v>0</v>
      </c>
      <c r="D1287" s="87">
        <v>0</v>
      </c>
      <c r="E1287" s="92" t="s">
        <v>83</v>
      </c>
      <c r="F1287" s="88" t="s">
        <v>185</v>
      </c>
      <c r="G1287" s="88">
        <v>2</v>
      </c>
      <c r="H1287" s="28">
        <v>224</v>
      </c>
      <c r="I1287" s="65" t="s">
        <v>1071</v>
      </c>
      <c r="J1287" s="79">
        <v>3.68</v>
      </c>
      <c r="K1287" s="79">
        <f t="shared" si="23"/>
        <v>15</v>
      </c>
      <c r="L1287" s="79">
        <f t="shared" si="25"/>
        <v>-11.32</v>
      </c>
      <c r="M1287" s="29">
        <f>SUMPRODUCT(TEXT(L1287-{0,5,15,25,35},"0;\0")*{0,2,3,3,7})</f>
        <v>0</v>
      </c>
    </row>
    <row r="1288" spans="1:13" ht="27">
      <c r="A1288" s="87" t="s">
        <v>2626</v>
      </c>
      <c r="B1288" s="87" t="s">
        <v>1077</v>
      </c>
      <c r="C1288" s="87">
        <v>0</v>
      </c>
      <c r="D1288" s="87">
        <v>0</v>
      </c>
      <c r="E1288" s="92" t="s">
        <v>83</v>
      </c>
      <c r="F1288" s="88" t="s">
        <v>185</v>
      </c>
      <c r="G1288" s="88">
        <v>2</v>
      </c>
      <c r="H1288" s="28">
        <v>224</v>
      </c>
      <c r="I1288" s="65" t="s">
        <v>1071</v>
      </c>
      <c r="J1288" s="79">
        <v>3.68</v>
      </c>
      <c r="K1288" s="79">
        <f t="shared" si="23"/>
        <v>15</v>
      </c>
      <c r="L1288" s="79">
        <f t="shared" si="25"/>
        <v>-11.32</v>
      </c>
      <c r="M1288" s="29">
        <f>SUMPRODUCT(TEXT(L1288-{0,5,15,25,35},"0;\0")*{0,2,3,3,7})</f>
        <v>0</v>
      </c>
    </row>
    <row r="1289" spans="1:13" ht="27">
      <c r="A1289" s="161" t="s">
        <v>2072</v>
      </c>
      <c r="B1289" s="161" t="s">
        <v>613</v>
      </c>
      <c r="C1289" s="162">
        <v>13</v>
      </c>
      <c r="D1289" s="162">
        <v>0</v>
      </c>
      <c r="E1289" s="52" t="s">
        <v>83</v>
      </c>
      <c r="F1289" s="86" t="s">
        <v>2073</v>
      </c>
      <c r="G1289" s="86">
        <v>3</v>
      </c>
      <c r="H1289" s="86" t="s">
        <v>2074</v>
      </c>
      <c r="I1289" s="86" t="s">
        <v>2075</v>
      </c>
      <c r="J1289" s="153">
        <v>55</v>
      </c>
      <c r="K1289" s="157">
        <v>49.666666666666664</v>
      </c>
      <c r="L1289" s="157">
        <v>5.3333333333333357</v>
      </c>
      <c r="M1289" s="158">
        <v>0</v>
      </c>
    </row>
    <row r="1290" spans="1:13" ht="27">
      <c r="A1290" s="161" t="s">
        <v>2076</v>
      </c>
      <c r="B1290" s="161"/>
      <c r="C1290" s="162"/>
      <c r="D1290" s="162"/>
      <c r="E1290" s="52" t="s">
        <v>32</v>
      </c>
      <c r="F1290" s="86" t="s">
        <v>2077</v>
      </c>
      <c r="G1290" s="86">
        <v>5</v>
      </c>
      <c r="H1290" s="86">
        <v>511</v>
      </c>
      <c r="I1290" s="86" t="s">
        <v>2078</v>
      </c>
      <c r="J1290" s="153"/>
      <c r="K1290" s="157"/>
      <c r="L1290" s="157"/>
      <c r="M1290" s="158"/>
    </row>
    <row r="1291" spans="1:13" ht="27">
      <c r="A1291" s="86" t="s">
        <v>2076</v>
      </c>
      <c r="B1291" s="86" t="s">
        <v>614</v>
      </c>
      <c r="C1291" s="88">
        <v>10</v>
      </c>
      <c r="D1291" s="88">
        <v>0</v>
      </c>
      <c r="E1291" s="52" t="s">
        <v>83</v>
      </c>
      <c r="F1291" s="86" t="s">
        <v>2073</v>
      </c>
      <c r="G1291" s="86">
        <v>3</v>
      </c>
      <c r="H1291" s="86" t="s">
        <v>2079</v>
      </c>
      <c r="I1291" s="86" t="s">
        <v>2075</v>
      </c>
      <c r="J1291" s="82">
        <v>46</v>
      </c>
      <c r="K1291" s="81">
        <v>41.666666666666671</v>
      </c>
      <c r="L1291" s="81">
        <v>4.3333333333333286</v>
      </c>
      <c r="M1291" s="25">
        <v>0</v>
      </c>
    </row>
    <row r="1292" spans="1:13" ht="27">
      <c r="A1292" s="163" t="s">
        <v>2076</v>
      </c>
      <c r="B1292" s="163" t="s">
        <v>615</v>
      </c>
      <c r="C1292" s="162">
        <v>15</v>
      </c>
      <c r="D1292" s="162">
        <v>9</v>
      </c>
      <c r="E1292" s="92" t="s">
        <v>83</v>
      </c>
      <c r="F1292" s="88" t="s">
        <v>2073</v>
      </c>
      <c r="G1292" s="88">
        <v>3</v>
      </c>
      <c r="H1292" s="88" t="s">
        <v>2080</v>
      </c>
      <c r="I1292" s="51" t="s">
        <v>2075</v>
      </c>
      <c r="J1292" s="156">
        <v>72</v>
      </c>
      <c r="K1292" s="154">
        <v>67</v>
      </c>
      <c r="L1292" s="154">
        <v>5</v>
      </c>
      <c r="M1292" s="155">
        <v>0</v>
      </c>
    </row>
    <row r="1293" spans="1:13" ht="27">
      <c r="A1293" s="163" t="s">
        <v>2076</v>
      </c>
      <c r="B1293" s="163"/>
      <c r="C1293" s="162"/>
      <c r="D1293" s="162"/>
      <c r="E1293" s="92" t="s">
        <v>32</v>
      </c>
      <c r="F1293" s="86" t="s">
        <v>2077</v>
      </c>
      <c r="G1293" s="86">
        <v>5</v>
      </c>
      <c r="H1293" s="86">
        <v>511</v>
      </c>
      <c r="I1293" s="86" t="s">
        <v>2078</v>
      </c>
      <c r="J1293" s="156"/>
      <c r="K1293" s="154"/>
      <c r="L1293" s="154"/>
      <c r="M1293" s="155"/>
    </row>
    <row r="1294" spans="1:13" ht="27">
      <c r="A1294" s="163" t="s">
        <v>2076</v>
      </c>
      <c r="B1294" s="163" t="s">
        <v>616</v>
      </c>
      <c r="C1294" s="162">
        <v>17</v>
      </c>
      <c r="D1294" s="162">
        <v>0</v>
      </c>
      <c r="E1294" s="92" t="s">
        <v>83</v>
      </c>
      <c r="F1294" s="88" t="s">
        <v>2081</v>
      </c>
      <c r="G1294" s="88">
        <v>4</v>
      </c>
      <c r="H1294" s="88" t="s">
        <v>2082</v>
      </c>
      <c r="I1294" s="51" t="s">
        <v>2083</v>
      </c>
      <c r="J1294" s="156">
        <v>65</v>
      </c>
      <c r="K1294" s="154">
        <v>60.333333333333336</v>
      </c>
      <c r="L1294" s="154">
        <v>4.67</v>
      </c>
      <c r="M1294" s="155">
        <v>0</v>
      </c>
    </row>
    <row r="1295" spans="1:13" ht="27">
      <c r="A1295" s="163" t="s">
        <v>2084</v>
      </c>
      <c r="B1295" s="163"/>
      <c r="C1295" s="162"/>
      <c r="D1295" s="162"/>
      <c r="E1295" s="92" t="s">
        <v>83</v>
      </c>
      <c r="F1295" s="88" t="s">
        <v>2081</v>
      </c>
      <c r="G1295" s="88">
        <v>4</v>
      </c>
      <c r="H1295" s="88" t="s">
        <v>2085</v>
      </c>
      <c r="I1295" s="51" t="s">
        <v>2083</v>
      </c>
      <c r="J1295" s="156"/>
      <c r="K1295" s="154"/>
      <c r="L1295" s="154"/>
      <c r="M1295" s="155"/>
    </row>
    <row r="1296" spans="1:13" ht="27">
      <c r="A1296" s="163" t="s">
        <v>2084</v>
      </c>
      <c r="B1296" s="163"/>
      <c r="C1296" s="162"/>
      <c r="D1296" s="162"/>
      <c r="E1296" s="92" t="s">
        <v>32</v>
      </c>
      <c r="F1296" s="86" t="s">
        <v>2086</v>
      </c>
      <c r="G1296" s="86">
        <v>5</v>
      </c>
      <c r="H1296" s="86">
        <v>511</v>
      </c>
      <c r="I1296" s="86" t="s">
        <v>2087</v>
      </c>
      <c r="J1296" s="156"/>
      <c r="K1296" s="154"/>
      <c r="L1296" s="154"/>
      <c r="M1296" s="155"/>
    </row>
    <row r="1297" spans="1:13" ht="27">
      <c r="A1297" s="161" t="s">
        <v>2084</v>
      </c>
      <c r="B1297" s="161" t="s">
        <v>617</v>
      </c>
      <c r="C1297" s="162">
        <v>11</v>
      </c>
      <c r="D1297" s="162">
        <v>8</v>
      </c>
      <c r="E1297" s="52" t="s">
        <v>83</v>
      </c>
      <c r="F1297" s="86" t="s">
        <v>2088</v>
      </c>
      <c r="G1297" s="86">
        <v>3</v>
      </c>
      <c r="H1297" s="86" t="s">
        <v>2089</v>
      </c>
      <c r="I1297" s="86" t="s">
        <v>2090</v>
      </c>
      <c r="J1297" s="153">
        <v>60</v>
      </c>
      <c r="K1297" s="157">
        <v>54.999999999999993</v>
      </c>
      <c r="L1297" s="157">
        <v>5.0000000000000071</v>
      </c>
      <c r="M1297" s="158">
        <v>0</v>
      </c>
    </row>
    <row r="1298" spans="1:13" ht="27">
      <c r="A1298" s="161" t="s">
        <v>2091</v>
      </c>
      <c r="B1298" s="161"/>
      <c r="C1298" s="162"/>
      <c r="D1298" s="162"/>
      <c r="E1298" s="92" t="s">
        <v>32</v>
      </c>
      <c r="F1298" s="86" t="s">
        <v>2092</v>
      </c>
      <c r="G1298" s="86">
        <v>5</v>
      </c>
      <c r="H1298" s="86">
        <v>511</v>
      </c>
      <c r="I1298" s="86" t="s">
        <v>2093</v>
      </c>
      <c r="J1298" s="153"/>
      <c r="K1298" s="157"/>
      <c r="L1298" s="157"/>
      <c r="M1298" s="158"/>
    </row>
    <row r="1299" spans="1:13" ht="27">
      <c r="A1299" s="161" t="s">
        <v>2094</v>
      </c>
      <c r="B1299" s="161" t="s">
        <v>2095</v>
      </c>
      <c r="C1299" s="162">
        <v>11</v>
      </c>
      <c r="D1299" s="162">
        <v>8</v>
      </c>
      <c r="E1299" s="52" t="s">
        <v>83</v>
      </c>
      <c r="F1299" s="86" t="s">
        <v>2096</v>
      </c>
      <c r="G1299" s="86">
        <v>5</v>
      </c>
      <c r="H1299" s="86" t="s">
        <v>2097</v>
      </c>
      <c r="I1299" s="86" t="s">
        <v>2090</v>
      </c>
      <c r="J1299" s="153">
        <v>60</v>
      </c>
      <c r="K1299" s="157">
        <v>54.999999999999993</v>
      </c>
      <c r="L1299" s="157">
        <v>5.0000000000000071</v>
      </c>
      <c r="M1299" s="158">
        <v>0</v>
      </c>
    </row>
    <row r="1300" spans="1:13" ht="13.5">
      <c r="A1300" s="161" t="s">
        <v>2091</v>
      </c>
      <c r="B1300" s="161"/>
      <c r="C1300" s="162"/>
      <c r="D1300" s="162"/>
      <c r="E1300" s="92" t="s">
        <v>32</v>
      </c>
      <c r="F1300" s="86" t="s">
        <v>2092</v>
      </c>
      <c r="G1300" s="86">
        <v>5</v>
      </c>
      <c r="H1300" s="86">
        <v>513</v>
      </c>
      <c r="I1300" s="86" t="s">
        <v>2098</v>
      </c>
      <c r="J1300" s="153"/>
      <c r="K1300" s="157"/>
      <c r="L1300" s="157"/>
      <c r="M1300" s="158"/>
    </row>
    <row r="1301" spans="1:13" ht="27">
      <c r="A1301" s="161" t="s">
        <v>2094</v>
      </c>
      <c r="B1301" s="161" t="s">
        <v>2099</v>
      </c>
      <c r="C1301" s="162">
        <v>3</v>
      </c>
      <c r="D1301" s="162">
        <v>8</v>
      </c>
      <c r="E1301" s="52" t="s">
        <v>83</v>
      </c>
      <c r="F1301" s="86" t="s">
        <v>2096</v>
      </c>
      <c r="G1301" s="86">
        <v>4</v>
      </c>
      <c r="H1301" s="86" t="s">
        <v>2100</v>
      </c>
      <c r="I1301" s="86" t="s">
        <v>2090</v>
      </c>
      <c r="J1301" s="153">
        <v>38</v>
      </c>
      <c r="K1301" s="157">
        <v>33.666666666666664</v>
      </c>
      <c r="L1301" s="157">
        <v>4.3333333333333357</v>
      </c>
      <c r="M1301" s="158">
        <v>0</v>
      </c>
    </row>
    <row r="1302" spans="1:13" ht="13.5">
      <c r="A1302" s="161" t="s">
        <v>2091</v>
      </c>
      <c r="B1302" s="161"/>
      <c r="C1302" s="162"/>
      <c r="D1302" s="162"/>
      <c r="E1302" s="92" t="s">
        <v>32</v>
      </c>
      <c r="F1302" s="86" t="s">
        <v>2092</v>
      </c>
      <c r="G1302" s="86">
        <v>5</v>
      </c>
      <c r="H1302" s="86">
        <v>513</v>
      </c>
      <c r="I1302" s="86" t="s">
        <v>2098</v>
      </c>
      <c r="J1302" s="153"/>
      <c r="K1302" s="157"/>
      <c r="L1302" s="157"/>
      <c r="M1302" s="158"/>
    </row>
    <row r="1303" spans="1:13" ht="27">
      <c r="A1303" s="161" t="s">
        <v>2094</v>
      </c>
      <c r="B1303" s="161" t="s">
        <v>2101</v>
      </c>
      <c r="C1303" s="162">
        <v>13</v>
      </c>
      <c r="D1303" s="162">
        <v>10</v>
      </c>
      <c r="E1303" s="52" t="s">
        <v>83</v>
      </c>
      <c r="F1303" s="86" t="s">
        <v>2096</v>
      </c>
      <c r="G1303" s="86">
        <v>5</v>
      </c>
      <c r="H1303" s="86" t="s">
        <v>2102</v>
      </c>
      <c r="I1303" s="86" t="s">
        <v>2090</v>
      </c>
      <c r="J1303" s="153">
        <v>68</v>
      </c>
      <c r="K1303" s="157">
        <v>63</v>
      </c>
      <c r="L1303" s="157">
        <v>5</v>
      </c>
      <c r="M1303" s="158">
        <v>0</v>
      </c>
    </row>
    <row r="1304" spans="1:13" ht="13.5">
      <c r="A1304" s="161" t="s">
        <v>2091</v>
      </c>
      <c r="B1304" s="161"/>
      <c r="C1304" s="162"/>
      <c r="D1304" s="162"/>
      <c r="E1304" s="92" t="s">
        <v>32</v>
      </c>
      <c r="F1304" s="86" t="s">
        <v>2092</v>
      </c>
      <c r="G1304" s="86">
        <v>5</v>
      </c>
      <c r="H1304" s="86">
        <v>513</v>
      </c>
      <c r="I1304" s="86" t="s">
        <v>2098</v>
      </c>
      <c r="J1304" s="153"/>
      <c r="K1304" s="157"/>
      <c r="L1304" s="157"/>
      <c r="M1304" s="158"/>
    </row>
    <row r="1305" spans="1:13" ht="27">
      <c r="A1305" s="161" t="s">
        <v>2094</v>
      </c>
      <c r="B1305" s="161" t="s">
        <v>2103</v>
      </c>
      <c r="C1305" s="162">
        <v>10</v>
      </c>
      <c r="D1305" s="162">
        <v>8</v>
      </c>
      <c r="E1305" s="52" t="s">
        <v>83</v>
      </c>
      <c r="F1305" s="86" t="s">
        <v>2096</v>
      </c>
      <c r="G1305" s="86">
        <v>4</v>
      </c>
      <c r="H1305" s="86" t="s">
        <v>2104</v>
      </c>
      <c r="I1305" s="86" t="s">
        <v>2090</v>
      </c>
      <c r="J1305" s="153">
        <v>57</v>
      </c>
      <c r="K1305" s="157">
        <v>52.333333333333336</v>
      </c>
      <c r="L1305" s="157">
        <v>4.6666666666666643</v>
      </c>
      <c r="M1305" s="158">
        <v>0</v>
      </c>
    </row>
    <row r="1306" spans="1:13" ht="27">
      <c r="A1306" s="161" t="s">
        <v>2091</v>
      </c>
      <c r="B1306" s="161"/>
      <c r="C1306" s="162"/>
      <c r="D1306" s="162"/>
      <c r="E1306" s="52" t="s">
        <v>83</v>
      </c>
      <c r="F1306" s="86" t="s">
        <v>2096</v>
      </c>
      <c r="G1306" s="86">
        <v>5</v>
      </c>
      <c r="H1306" s="86" t="s">
        <v>2105</v>
      </c>
      <c r="I1306" s="86" t="s">
        <v>2090</v>
      </c>
      <c r="J1306" s="153"/>
      <c r="K1306" s="157"/>
      <c r="L1306" s="157"/>
      <c r="M1306" s="158"/>
    </row>
    <row r="1307" spans="1:13" ht="13.5">
      <c r="A1307" s="161" t="s">
        <v>2091</v>
      </c>
      <c r="B1307" s="161"/>
      <c r="C1307" s="162"/>
      <c r="D1307" s="162"/>
      <c r="E1307" s="92" t="s">
        <v>32</v>
      </c>
      <c r="F1307" s="86" t="s">
        <v>2092</v>
      </c>
      <c r="G1307" s="86">
        <v>5</v>
      </c>
      <c r="H1307" s="86">
        <v>513</v>
      </c>
      <c r="I1307" s="86" t="s">
        <v>2098</v>
      </c>
      <c r="J1307" s="153"/>
      <c r="K1307" s="157"/>
      <c r="L1307" s="157"/>
      <c r="M1307" s="158"/>
    </row>
    <row r="1308" spans="1:13" ht="27">
      <c r="A1308" s="161" t="s">
        <v>2094</v>
      </c>
      <c r="B1308" s="161" t="s">
        <v>2106</v>
      </c>
      <c r="C1308" s="162">
        <v>14</v>
      </c>
      <c r="D1308" s="162">
        <v>12</v>
      </c>
      <c r="E1308" s="52" t="s">
        <v>83</v>
      </c>
      <c r="F1308" s="86" t="s">
        <v>2088</v>
      </c>
      <c r="G1308" s="86">
        <v>3</v>
      </c>
      <c r="H1308" s="86" t="s">
        <v>2107</v>
      </c>
      <c r="I1308" s="86" t="s">
        <v>2090</v>
      </c>
      <c r="J1308" s="153">
        <v>73</v>
      </c>
      <c r="K1308" s="157">
        <v>68.333333333333343</v>
      </c>
      <c r="L1308" s="157">
        <v>4.6666666666666572</v>
      </c>
      <c r="M1308" s="158">
        <v>0</v>
      </c>
    </row>
    <row r="1309" spans="1:13" ht="27">
      <c r="A1309" s="161" t="s">
        <v>2091</v>
      </c>
      <c r="B1309" s="161"/>
      <c r="C1309" s="162"/>
      <c r="D1309" s="162"/>
      <c r="E1309" s="92" t="s">
        <v>32</v>
      </c>
      <c r="F1309" s="86" t="s">
        <v>2092</v>
      </c>
      <c r="G1309" s="86">
        <v>5</v>
      </c>
      <c r="H1309" s="86">
        <v>511</v>
      </c>
      <c r="I1309" s="86" t="s">
        <v>2093</v>
      </c>
      <c r="J1309" s="153"/>
      <c r="K1309" s="157"/>
      <c r="L1309" s="157"/>
      <c r="M1309" s="158"/>
    </row>
    <row r="1310" spans="1:13" ht="27">
      <c r="A1310" s="86" t="s">
        <v>2094</v>
      </c>
      <c r="B1310" s="86" t="s">
        <v>2108</v>
      </c>
      <c r="C1310" s="88">
        <v>7</v>
      </c>
      <c r="D1310" s="88">
        <v>0</v>
      </c>
      <c r="E1310" s="52" t="s">
        <v>83</v>
      </c>
      <c r="F1310" s="86" t="s">
        <v>2088</v>
      </c>
      <c r="G1310" s="86">
        <v>4</v>
      </c>
      <c r="H1310" s="86" t="s">
        <v>2109</v>
      </c>
      <c r="I1310" s="86" t="s">
        <v>2090</v>
      </c>
      <c r="J1310" s="82">
        <v>38.67</v>
      </c>
      <c r="K1310" s="81">
        <v>33.666666666666671</v>
      </c>
      <c r="L1310" s="81">
        <v>5.0033333333333303</v>
      </c>
      <c r="M1310" s="25">
        <v>0</v>
      </c>
    </row>
    <row r="1311" spans="1:13" ht="27">
      <c r="A1311" s="161" t="s">
        <v>2091</v>
      </c>
      <c r="B1311" s="161" t="s">
        <v>618</v>
      </c>
      <c r="C1311" s="162">
        <v>5</v>
      </c>
      <c r="D1311" s="162">
        <v>16</v>
      </c>
      <c r="E1311" s="52" t="s">
        <v>83</v>
      </c>
      <c r="F1311" s="86" t="s">
        <v>2110</v>
      </c>
      <c r="G1311" s="86">
        <v>4</v>
      </c>
      <c r="H1311" s="86" t="s">
        <v>2111</v>
      </c>
      <c r="I1311" s="86" t="s">
        <v>2112</v>
      </c>
      <c r="J1311" s="153">
        <v>55</v>
      </c>
      <c r="K1311" s="157">
        <v>49.666666666666671</v>
      </c>
      <c r="L1311" s="157">
        <v>5.3333333333333286</v>
      </c>
      <c r="M1311" s="158">
        <v>0</v>
      </c>
    </row>
    <row r="1312" spans="1:13" ht="13.5">
      <c r="A1312" s="161" t="s">
        <v>2113</v>
      </c>
      <c r="B1312" s="161"/>
      <c r="C1312" s="162"/>
      <c r="D1312" s="162"/>
      <c r="E1312" s="52" t="s">
        <v>32</v>
      </c>
      <c r="F1312" s="86" t="s">
        <v>2114</v>
      </c>
      <c r="G1312" s="86">
        <v>5</v>
      </c>
      <c r="H1312" s="86">
        <v>512</v>
      </c>
      <c r="I1312" s="86" t="s">
        <v>2115</v>
      </c>
      <c r="J1312" s="153"/>
      <c r="K1312" s="157"/>
      <c r="L1312" s="157"/>
      <c r="M1312" s="158"/>
    </row>
    <row r="1313" spans="1:13" ht="27">
      <c r="A1313" s="161" t="s">
        <v>2116</v>
      </c>
      <c r="B1313" s="161" t="s">
        <v>2117</v>
      </c>
      <c r="C1313" s="162">
        <v>6</v>
      </c>
      <c r="D1313" s="162">
        <v>4</v>
      </c>
      <c r="E1313" s="52" t="s">
        <v>83</v>
      </c>
      <c r="F1313" s="86" t="s">
        <v>2118</v>
      </c>
      <c r="G1313" s="86">
        <v>3</v>
      </c>
      <c r="H1313" s="86" t="s">
        <v>2119</v>
      </c>
      <c r="I1313" s="86" t="s">
        <v>2112</v>
      </c>
      <c r="J1313" s="153">
        <v>41</v>
      </c>
      <c r="K1313" s="157">
        <v>36.333333333333336</v>
      </c>
      <c r="L1313" s="154">
        <v>4.6666666666666643</v>
      </c>
      <c r="M1313" s="158">
        <v>0</v>
      </c>
    </row>
    <row r="1314" spans="1:13" ht="13.5">
      <c r="A1314" s="161" t="s">
        <v>2113</v>
      </c>
      <c r="B1314" s="161"/>
      <c r="C1314" s="162"/>
      <c r="D1314" s="162"/>
      <c r="E1314" s="52" t="s">
        <v>32</v>
      </c>
      <c r="F1314" s="86" t="s">
        <v>2114</v>
      </c>
      <c r="G1314" s="86">
        <v>5</v>
      </c>
      <c r="H1314" s="86">
        <v>512</v>
      </c>
      <c r="I1314" s="86" t="s">
        <v>2115</v>
      </c>
      <c r="J1314" s="153"/>
      <c r="K1314" s="157"/>
      <c r="L1314" s="154"/>
      <c r="M1314" s="158"/>
    </row>
    <row r="1315" spans="1:13" ht="27">
      <c r="A1315" s="161" t="s">
        <v>2116</v>
      </c>
      <c r="B1315" s="161" t="s">
        <v>2120</v>
      </c>
      <c r="C1315" s="162">
        <v>6</v>
      </c>
      <c r="D1315" s="162">
        <v>14</v>
      </c>
      <c r="E1315" s="52" t="s">
        <v>83</v>
      </c>
      <c r="F1315" s="86" t="s">
        <v>2118</v>
      </c>
      <c r="G1315" s="86">
        <v>3</v>
      </c>
      <c r="H1315" s="86" t="s">
        <v>2119</v>
      </c>
      <c r="I1315" s="86" t="s">
        <v>2112</v>
      </c>
      <c r="J1315" s="153">
        <v>54.67</v>
      </c>
      <c r="K1315" s="157">
        <v>49.666666666666671</v>
      </c>
      <c r="L1315" s="157">
        <v>5.0033333333333303</v>
      </c>
      <c r="M1315" s="158">
        <v>0</v>
      </c>
    </row>
    <row r="1316" spans="1:13" ht="27">
      <c r="A1316" s="161" t="s">
        <v>2113</v>
      </c>
      <c r="B1316" s="161"/>
      <c r="C1316" s="162"/>
      <c r="D1316" s="162"/>
      <c r="E1316" s="52" t="s">
        <v>83</v>
      </c>
      <c r="F1316" s="86" t="s">
        <v>2118</v>
      </c>
      <c r="G1316" s="86">
        <v>4</v>
      </c>
      <c r="H1316" s="86" t="s">
        <v>2121</v>
      </c>
      <c r="I1316" s="86" t="s">
        <v>2112</v>
      </c>
      <c r="J1316" s="153"/>
      <c r="K1316" s="157"/>
      <c r="L1316" s="157"/>
      <c r="M1316" s="158"/>
    </row>
    <row r="1317" spans="1:13" ht="13.5">
      <c r="A1317" s="161" t="s">
        <v>2113</v>
      </c>
      <c r="B1317" s="161"/>
      <c r="C1317" s="162"/>
      <c r="D1317" s="162"/>
      <c r="E1317" s="52" t="s">
        <v>32</v>
      </c>
      <c r="F1317" s="86" t="s">
        <v>2114</v>
      </c>
      <c r="G1317" s="86">
        <v>5</v>
      </c>
      <c r="H1317" s="86">
        <v>512</v>
      </c>
      <c r="I1317" s="86" t="s">
        <v>2115</v>
      </c>
      <c r="J1317" s="153"/>
      <c r="K1317" s="157"/>
      <c r="L1317" s="157"/>
      <c r="M1317" s="158"/>
    </row>
    <row r="1318" spans="1:13" ht="27">
      <c r="A1318" s="161" t="s">
        <v>2116</v>
      </c>
      <c r="B1318" s="161" t="s">
        <v>2122</v>
      </c>
      <c r="C1318" s="162">
        <v>3</v>
      </c>
      <c r="D1318" s="162">
        <v>5</v>
      </c>
      <c r="E1318" s="52" t="s">
        <v>83</v>
      </c>
      <c r="F1318" s="86" t="s">
        <v>2110</v>
      </c>
      <c r="G1318" s="86">
        <v>4</v>
      </c>
      <c r="H1318" s="86" t="s">
        <v>2123</v>
      </c>
      <c r="I1318" s="86" t="s">
        <v>2112</v>
      </c>
      <c r="J1318" s="153">
        <v>34</v>
      </c>
      <c r="K1318" s="157">
        <v>29.666666666666668</v>
      </c>
      <c r="L1318" s="157">
        <v>4.3333333333333321</v>
      </c>
      <c r="M1318" s="158">
        <v>0</v>
      </c>
    </row>
    <row r="1319" spans="1:13" ht="27">
      <c r="A1319" s="161" t="s">
        <v>2113</v>
      </c>
      <c r="B1319" s="161"/>
      <c r="C1319" s="162"/>
      <c r="D1319" s="162"/>
      <c r="E1319" s="52" t="s">
        <v>32</v>
      </c>
      <c r="F1319" s="86" t="s">
        <v>2124</v>
      </c>
      <c r="G1319" s="86">
        <v>1</v>
      </c>
      <c r="H1319" s="86">
        <v>103</v>
      </c>
      <c r="I1319" s="86" t="s">
        <v>2125</v>
      </c>
      <c r="J1319" s="153"/>
      <c r="K1319" s="157"/>
      <c r="L1319" s="157"/>
      <c r="M1319" s="158"/>
    </row>
    <row r="1320" spans="1:13" ht="27">
      <c r="A1320" s="161" t="s">
        <v>2116</v>
      </c>
      <c r="B1320" s="161" t="s">
        <v>2126</v>
      </c>
      <c r="C1320" s="162">
        <v>5</v>
      </c>
      <c r="D1320" s="162">
        <v>5</v>
      </c>
      <c r="E1320" s="52" t="s">
        <v>83</v>
      </c>
      <c r="F1320" s="86" t="s">
        <v>2110</v>
      </c>
      <c r="G1320" s="86">
        <v>4</v>
      </c>
      <c r="H1320" s="86" t="s">
        <v>2127</v>
      </c>
      <c r="I1320" s="86" t="s">
        <v>2112</v>
      </c>
      <c r="J1320" s="153">
        <v>40</v>
      </c>
      <c r="K1320" s="157">
        <v>35</v>
      </c>
      <c r="L1320" s="157">
        <v>5</v>
      </c>
      <c r="M1320" s="158">
        <v>0</v>
      </c>
    </row>
    <row r="1321" spans="1:13" ht="27">
      <c r="A1321" s="161" t="s">
        <v>2113</v>
      </c>
      <c r="B1321" s="161"/>
      <c r="C1321" s="162"/>
      <c r="D1321" s="162"/>
      <c r="E1321" s="52" t="s">
        <v>32</v>
      </c>
      <c r="F1321" s="86" t="s">
        <v>2124</v>
      </c>
      <c r="G1321" s="86">
        <v>1</v>
      </c>
      <c r="H1321" s="86">
        <v>103</v>
      </c>
      <c r="I1321" s="86" t="s">
        <v>2125</v>
      </c>
      <c r="J1321" s="153"/>
      <c r="K1321" s="157"/>
      <c r="L1321" s="157"/>
      <c r="M1321" s="158"/>
    </row>
    <row r="1322" spans="1:13" ht="27">
      <c r="A1322" s="161" t="s">
        <v>2113</v>
      </c>
      <c r="B1322" s="161" t="s">
        <v>619</v>
      </c>
      <c r="C1322" s="162">
        <v>12</v>
      </c>
      <c r="D1322" s="162">
        <v>0</v>
      </c>
      <c r="E1322" s="52" t="s">
        <v>83</v>
      </c>
      <c r="F1322" s="86" t="s">
        <v>2128</v>
      </c>
      <c r="G1322" s="86">
        <v>3</v>
      </c>
      <c r="H1322" s="86" t="s">
        <v>2129</v>
      </c>
      <c r="I1322" s="86" t="s">
        <v>2130</v>
      </c>
      <c r="J1322" s="153">
        <v>52</v>
      </c>
      <c r="K1322" s="157">
        <v>47</v>
      </c>
      <c r="L1322" s="157">
        <v>5</v>
      </c>
      <c r="M1322" s="158">
        <v>0</v>
      </c>
    </row>
    <row r="1323" spans="1:13" ht="27">
      <c r="A1323" s="161" t="s">
        <v>2131</v>
      </c>
      <c r="B1323" s="161"/>
      <c r="C1323" s="162"/>
      <c r="D1323" s="162"/>
      <c r="E1323" s="92" t="s">
        <v>32</v>
      </c>
      <c r="F1323" s="86" t="s">
        <v>2132</v>
      </c>
      <c r="G1323" s="86">
        <v>5</v>
      </c>
      <c r="H1323" s="86">
        <v>511</v>
      </c>
      <c r="I1323" s="86" t="s">
        <v>2133</v>
      </c>
      <c r="J1323" s="153"/>
      <c r="K1323" s="157"/>
      <c r="L1323" s="157"/>
      <c r="M1323" s="158"/>
    </row>
    <row r="1324" spans="1:13" ht="27">
      <c r="A1324" s="86" t="s">
        <v>2131</v>
      </c>
      <c r="B1324" s="86" t="s">
        <v>620</v>
      </c>
      <c r="C1324" s="88">
        <v>3</v>
      </c>
      <c r="D1324" s="88">
        <v>0</v>
      </c>
      <c r="E1324" s="52" t="s">
        <v>83</v>
      </c>
      <c r="F1324" s="86" t="s">
        <v>2134</v>
      </c>
      <c r="G1324" s="86">
        <v>4</v>
      </c>
      <c r="H1324" s="86" t="s">
        <v>2135</v>
      </c>
      <c r="I1324" s="86" t="s">
        <v>2130</v>
      </c>
      <c r="J1324" s="82">
        <v>28</v>
      </c>
      <c r="K1324" s="81">
        <v>23</v>
      </c>
      <c r="L1324" s="81">
        <v>5</v>
      </c>
      <c r="M1324" s="25">
        <v>0</v>
      </c>
    </row>
    <row r="1325" spans="1:13" ht="27">
      <c r="A1325" s="162" t="s">
        <v>2136</v>
      </c>
      <c r="B1325" s="162" t="s">
        <v>2137</v>
      </c>
      <c r="C1325" s="162">
        <v>3</v>
      </c>
      <c r="D1325" s="162">
        <v>8</v>
      </c>
      <c r="E1325" s="92" t="s">
        <v>83</v>
      </c>
      <c r="F1325" s="88" t="s">
        <v>2134</v>
      </c>
      <c r="G1325" s="88">
        <v>5</v>
      </c>
      <c r="H1325" s="88" t="s">
        <v>2138</v>
      </c>
      <c r="I1325" s="88" t="s">
        <v>2130</v>
      </c>
      <c r="J1325" s="156">
        <v>38</v>
      </c>
      <c r="K1325" s="154">
        <v>33.666666666666664</v>
      </c>
      <c r="L1325" s="154">
        <v>4.3333333333333357</v>
      </c>
      <c r="M1325" s="155">
        <v>0</v>
      </c>
    </row>
    <row r="1326" spans="1:13" ht="13.5">
      <c r="A1326" s="162" t="s">
        <v>2131</v>
      </c>
      <c r="B1326" s="162"/>
      <c r="C1326" s="162"/>
      <c r="D1326" s="162"/>
      <c r="E1326" s="92" t="s">
        <v>32</v>
      </c>
      <c r="F1326" s="86" t="s">
        <v>2132</v>
      </c>
      <c r="G1326" s="86">
        <v>5</v>
      </c>
      <c r="H1326" s="86">
        <v>513</v>
      </c>
      <c r="I1326" s="86" t="s">
        <v>2139</v>
      </c>
      <c r="J1326" s="156"/>
      <c r="K1326" s="154"/>
      <c r="L1326" s="154"/>
      <c r="M1326" s="155"/>
    </row>
    <row r="1327" spans="1:13" ht="27">
      <c r="A1327" s="86" t="s">
        <v>2136</v>
      </c>
      <c r="B1327" s="86" t="s">
        <v>2140</v>
      </c>
      <c r="C1327" s="88">
        <v>2</v>
      </c>
      <c r="D1327" s="88">
        <v>0</v>
      </c>
      <c r="E1327" s="52" t="s">
        <v>83</v>
      </c>
      <c r="F1327" s="86" t="s">
        <v>2134</v>
      </c>
      <c r="G1327" s="86">
        <v>5</v>
      </c>
      <c r="H1327" s="86" t="s">
        <v>2141</v>
      </c>
      <c r="I1327" s="86" t="s">
        <v>2130</v>
      </c>
      <c r="J1327" s="82">
        <v>25</v>
      </c>
      <c r="K1327" s="81">
        <v>20.333333333333332</v>
      </c>
      <c r="L1327" s="81">
        <v>4.6666666666666679</v>
      </c>
      <c r="M1327" s="25">
        <v>0</v>
      </c>
    </row>
    <row r="1328" spans="1:13" ht="27">
      <c r="A1328" s="161" t="s">
        <v>2136</v>
      </c>
      <c r="B1328" s="161" t="s">
        <v>2142</v>
      </c>
      <c r="C1328" s="162">
        <v>0</v>
      </c>
      <c r="D1328" s="162">
        <v>0</v>
      </c>
      <c r="E1328" s="52" t="s">
        <v>83</v>
      </c>
      <c r="F1328" s="86" t="s">
        <v>2134</v>
      </c>
      <c r="G1328" s="86">
        <v>4</v>
      </c>
      <c r="H1328" s="86" t="s">
        <v>2143</v>
      </c>
      <c r="I1328" s="86" t="s">
        <v>2144</v>
      </c>
      <c r="J1328" s="153">
        <v>19.5</v>
      </c>
      <c r="K1328" s="157">
        <v>15</v>
      </c>
      <c r="L1328" s="157">
        <v>4.5</v>
      </c>
      <c r="M1328" s="158">
        <v>0</v>
      </c>
    </row>
    <row r="1329" spans="1:13" ht="27">
      <c r="A1329" s="161" t="s">
        <v>2131</v>
      </c>
      <c r="B1329" s="161"/>
      <c r="C1329" s="162"/>
      <c r="D1329" s="162"/>
      <c r="E1329" s="52" t="s">
        <v>83</v>
      </c>
      <c r="F1329" s="86" t="s">
        <v>2134</v>
      </c>
      <c r="G1329" s="86">
        <v>5</v>
      </c>
      <c r="H1329" s="86" t="s">
        <v>2141</v>
      </c>
      <c r="I1329" s="86" t="s">
        <v>2130</v>
      </c>
      <c r="J1329" s="153"/>
      <c r="K1329" s="157"/>
      <c r="L1329" s="157"/>
      <c r="M1329" s="158"/>
    </row>
    <row r="1330" spans="1:13" ht="27">
      <c r="A1330" s="164" t="s">
        <v>2136</v>
      </c>
      <c r="B1330" s="164" t="s">
        <v>2145</v>
      </c>
      <c r="C1330" s="165">
        <v>0</v>
      </c>
      <c r="D1330" s="165">
        <v>0</v>
      </c>
      <c r="E1330" s="52" t="s">
        <v>83</v>
      </c>
      <c r="F1330" s="89" t="s">
        <v>2134</v>
      </c>
      <c r="G1330" s="89">
        <v>4</v>
      </c>
      <c r="H1330" s="89" t="s">
        <v>2143</v>
      </c>
      <c r="I1330" s="89" t="s">
        <v>2144</v>
      </c>
      <c r="J1330" s="159">
        <v>19.5</v>
      </c>
      <c r="K1330" s="157">
        <v>15</v>
      </c>
      <c r="L1330" s="157">
        <v>4.5</v>
      </c>
      <c r="M1330" s="160">
        <v>0</v>
      </c>
    </row>
    <row r="1331" spans="1:13" ht="27">
      <c r="A1331" s="164" t="s">
        <v>2131</v>
      </c>
      <c r="B1331" s="164"/>
      <c r="C1331" s="165"/>
      <c r="D1331" s="165"/>
      <c r="E1331" s="52" t="s">
        <v>83</v>
      </c>
      <c r="F1331" s="86" t="s">
        <v>2134</v>
      </c>
      <c r="G1331" s="86">
        <v>5</v>
      </c>
      <c r="H1331" s="86" t="s">
        <v>2141</v>
      </c>
      <c r="I1331" s="86" t="s">
        <v>2130</v>
      </c>
      <c r="J1331" s="159"/>
      <c r="K1331" s="157"/>
      <c r="L1331" s="157"/>
      <c r="M1331" s="160"/>
    </row>
    <row r="1332" spans="1:13" ht="27">
      <c r="A1332" s="28" t="s">
        <v>2136</v>
      </c>
      <c r="B1332" s="28" t="s">
        <v>2146</v>
      </c>
      <c r="C1332" s="88">
        <v>0</v>
      </c>
      <c r="D1332" s="88">
        <v>6</v>
      </c>
      <c r="E1332" s="92" t="s">
        <v>83</v>
      </c>
      <c r="F1332" s="88" t="s">
        <v>2134</v>
      </c>
      <c r="G1332" s="88">
        <v>3</v>
      </c>
      <c r="H1332" s="86" t="s">
        <v>2147</v>
      </c>
      <c r="I1332" s="86" t="s">
        <v>621</v>
      </c>
      <c r="J1332" s="78">
        <v>16</v>
      </c>
      <c r="K1332" s="78">
        <v>23</v>
      </c>
      <c r="L1332" s="78">
        <v>-7</v>
      </c>
      <c r="M1332" s="26">
        <v>0</v>
      </c>
    </row>
    <row r="1333" spans="1:13" ht="27">
      <c r="A1333" s="162" t="s">
        <v>2136</v>
      </c>
      <c r="B1333" s="162" t="s">
        <v>2148</v>
      </c>
      <c r="C1333" s="162">
        <v>0</v>
      </c>
      <c r="D1333" s="162">
        <v>6</v>
      </c>
      <c r="E1333" s="92" t="s">
        <v>83</v>
      </c>
      <c r="F1333" s="88" t="s">
        <v>2134</v>
      </c>
      <c r="G1333" s="88">
        <v>3</v>
      </c>
      <c r="H1333" s="86" t="s">
        <v>2147</v>
      </c>
      <c r="I1333" s="86" t="s">
        <v>621</v>
      </c>
      <c r="J1333" s="156">
        <v>15</v>
      </c>
      <c r="K1333" s="154">
        <v>23</v>
      </c>
      <c r="L1333" s="154">
        <v>-8</v>
      </c>
      <c r="M1333" s="155">
        <v>0</v>
      </c>
    </row>
    <row r="1334" spans="1:13" ht="27">
      <c r="A1334" s="162" t="s">
        <v>2131</v>
      </c>
      <c r="B1334" s="162"/>
      <c r="C1334" s="162"/>
      <c r="D1334" s="162"/>
      <c r="E1334" s="52" t="s">
        <v>83</v>
      </c>
      <c r="F1334" s="86" t="s">
        <v>2128</v>
      </c>
      <c r="G1334" s="86">
        <v>3</v>
      </c>
      <c r="H1334" s="86" t="s">
        <v>2149</v>
      </c>
      <c r="I1334" s="86" t="s">
        <v>2130</v>
      </c>
      <c r="J1334" s="156"/>
      <c r="K1334" s="154"/>
      <c r="L1334" s="154"/>
      <c r="M1334" s="155"/>
    </row>
    <row r="1335" spans="1:13" ht="27">
      <c r="A1335" s="162" t="s">
        <v>2136</v>
      </c>
      <c r="B1335" s="162" t="s">
        <v>2150</v>
      </c>
      <c r="C1335" s="162">
        <v>0</v>
      </c>
      <c r="D1335" s="162">
        <v>6</v>
      </c>
      <c r="E1335" s="92" t="s">
        <v>83</v>
      </c>
      <c r="F1335" s="88" t="s">
        <v>2134</v>
      </c>
      <c r="G1335" s="88">
        <v>3</v>
      </c>
      <c r="H1335" s="86" t="s">
        <v>2903</v>
      </c>
      <c r="I1335" s="86" t="s">
        <v>621</v>
      </c>
      <c r="J1335" s="156">
        <v>19.5</v>
      </c>
      <c r="K1335" s="154">
        <v>23</v>
      </c>
      <c r="L1335" s="154">
        <v>-3.5</v>
      </c>
      <c r="M1335" s="155">
        <v>0</v>
      </c>
    </row>
    <row r="1336" spans="1:13" ht="27">
      <c r="A1336" s="162" t="s">
        <v>2131</v>
      </c>
      <c r="B1336" s="162"/>
      <c r="C1336" s="162"/>
      <c r="D1336" s="162"/>
      <c r="E1336" s="52" t="s">
        <v>83</v>
      </c>
      <c r="F1336" s="86" t="s">
        <v>2128</v>
      </c>
      <c r="G1336" s="86">
        <v>3</v>
      </c>
      <c r="H1336" s="86" t="s">
        <v>2129</v>
      </c>
      <c r="I1336" s="86" t="s">
        <v>2130</v>
      </c>
      <c r="J1336" s="156"/>
      <c r="K1336" s="154"/>
      <c r="L1336" s="154"/>
      <c r="M1336" s="155"/>
    </row>
    <row r="1337" spans="1:13" ht="27">
      <c r="A1337" s="162" t="s">
        <v>2136</v>
      </c>
      <c r="B1337" s="162" t="s">
        <v>2151</v>
      </c>
      <c r="C1337" s="162">
        <v>0</v>
      </c>
      <c r="D1337" s="162">
        <v>3</v>
      </c>
      <c r="E1337" s="92" t="s">
        <v>83</v>
      </c>
      <c r="F1337" s="88" t="s">
        <v>2134</v>
      </c>
      <c r="G1337" s="88">
        <v>3</v>
      </c>
      <c r="H1337" s="86" t="s">
        <v>2904</v>
      </c>
      <c r="I1337" s="86" t="s">
        <v>621</v>
      </c>
      <c r="J1337" s="153">
        <v>19.5</v>
      </c>
      <c r="K1337" s="154">
        <v>19</v>
      </c>
      <c r="L1337" s="154">
        <v>0.5</v>
      </c>
      <c r="M1337" s="155">
        <v>0</v>
      </c>
    </row>
    <row r="1338" spans="1:13" ht="27">
      <c r="A1338" s="162" t="s">
        <v>2131</v>
      </c>
      <c r="B1338" s="162"/>
      <c r="C1338" s="162"/>
      <c r="D1338" s="162"/>
      <c r="E1338" s="52" t="s">
        <v>83</v>
      </c>
      <c r="F1338" s="86" t="s">
        <v>2128</v>
      </c>
      <c r="G1338" s="86">
        <v>3</v>
      </c>
      <c r="H1338" s="86" t="s">
        <v>2129</v>
      </c>
      <c r="I1338" s="86" t="s">
        <v>2130</v>
      </c>
      <c r="J1338" s="153"/>
      <c r="K1338" s="154"/>
      <c r="L1338" s="154"/>
      <c r="M1338" s="155"/>
    </row>
    <row r="1339" spans="1:13" ht="27">
      <c r="A1339" s="162" t="s">
        <v>2136</v>
      </c>
      <c r="B1339" s="162" t="s">
        <v>2152</v>
      </c>
      <c r="C1339" s="162">
        <v>0</v>
      </c>
      <c r="D1339" s="162">
        <v>2</v>
      </c>
      <c r="E1339" s="92" t="s">
        <v>83</v>
      </c>
      <c r="F1339" s="88" t="s">
        <v>2134</v>
      </c>
      <c r="G1339" s="88">
        <v>3</v>
      </c>
      <c r="H1339" s="86" t="s">
        <v>2153</v>
      </c>
      <c r="I1339" s="86" t="s">
        <v>622</v>
      </c>
      <c r="J1339" s="153">
        <v>14.67</v>
      </c>
      <c r="K1339" s="154">
        <v>17.666666666666668</v>
      </c>
      <c r="L1339" s="154">
        <v>-2.9966666666666679</v>
      </c>
      <c r="M1339" s="155">
        <v>0</v>
      </c>
    </row>
    <row r="1340" spans="1:13" ht="27">
      <c r="A1340" s="162" t="s">
        <v>2131</v>
      </c>
      <c r="B1340" s="162"/>
      <c r="C1340" s="162"/>
      <c r="D1340" s="162"/>
      <c r="E1340" s="52" t="s">
        <v>83</v>
      </c>
      <c r="F1340" s="86" t="s">
        <v>2128</v>
      </c>
      <c r="G1340" s="86">
        <v>3</v>
      </c>
      <c r="H1340" s="86" t="s">
        <v>2154</v>
      </c>
      <c r="I1340" s="86" t="s">
        <v>2130</v>
      </c>
      <c r="J1340" s="153"/>
      <c r="K1340" s="154"/>
      <c r="L1340" s="154"/>
      <c r="M1340" s="155"/>
    </row>
    <row r="1341" spans="1:13" ht="27">
      <c r="A1341" s="162" t="s">
        <v>2136</v>
      </c>
      <c r="B1341" s="162" t="s">
        <v>2155</v>
      </c>
      <c r="C1341" s="162">
        <v>0</v>
      </c>
      <c r="D1341" s="162">
        <v>0</v>
      </c>
      <c r="E1341" s="92" t="s">
        <v>83</v>
      </c>
      <c r="F1341" s="88" t="s">
        <v>2134</v>
      </c>
      <c r="G1341" s="88">
        <v>3</v>
      </c>
      <c r="H1341" s="86" t="s">
        <v>2153</v>
      </c>
      <c r="I1341" s="86" t="s">
        <v>622</v>
      </c>
      <c r="J1341" s="153">
        <v>14.67</v>
      </c>
      <c r="K1341" s="154">
        <v>15</v>
      </c>
      <c r="L1341" s="154">
        <v>-0.33000000000000007</v>
      </c>
      <c r="M1341" s="155">
        <v>0</v>
      </c>
    </row>
    <row r="1342" spans="1:13" ht="27">
      <c r="A1342" s="162" t="s">
        <v>2131</v>
      </c>
      <c r="B1342" s="162"/>
      <c r="C1342" s="162"/>
      <c r="D1342" s="162"/>
      <c r="E1342" s="52" t="s">
        <v>83</v>
      </c>
      <c r="F1342" s="86" t="s">
        <v>2128</v>
      </c>
      <c r="G1342" s="86">
        <v>3</v>
      </c>
      <c r="H1342" s="86" t="s">
        <v>2154</v>
      </c>
      <c r="I1342" s="86" t="s">
        <v>2130</v>
      </c>
      <c r="J1342" s="153"/>
      <c r="K1342" s="154"/>
      <c r="L1342" s="154"/>
      <c r="M1342" s="155"/>
    </row>
    <row r="1343" spans="1:13" ht="27">
      <c r="A1343" s="162" t="s">
        <v>2131</v>
      </c>
      <c r="B1343" s="162"/>
      <c r="C1343" s="162"/>
      <c r="D1343" s="162"/>
      <c r="E1343" s="52" t="s">
        <v>83</v>
      </c>
      <c r="F1343" s="86" t="s">
        <v>2134</v>
      </c>
      <c r="G1343" s="86">
        <v>4</v>
      </c>
      <c r="H1343" s="86" t="s">
        <v>2135</v>
      </c>
      <c r="I1343" s="86" t="s">
        <v>2130</v>
      </c>
      <c r="J1343" s="153"/>
      <c r="K1343" s="154"/>
      <c r="L1343" s="154"/>
      <c r="M1343" s="155"/>
    </row>
    <row r="1344" spans="1:13" ht="27">
      <c r="A1344" s="162" t="s">
        <v>2136</v>
      </c>
      <c r="B1344" s="162" t="s">
        <v>2156</v>
      </c>
      <c r="C1344" s="162">
        <v>0</v>
      </c>
      <c r="D1344" s="162">
        <v>4</v>
      </c>
      <c r="E1344" s="92" t="s">
        <v>83</v>
      </c>
      <c r="F1344" s="88" t="s">
        <v>2134</v>
      </c>
      <c r="G1344" s="88">
        <v>3</v>
      </c>
      <c r="H1344" s="86" t="s">
        <v>2905</v>
      </c>
      <c r="I1344" s="86" t="s">
        <v>622</v>
      </c>
      <c r="J1344" s="153">
        <v>17.670000000000002</v>
      </c>
      <c r="K1344" s="154">
        <v>20.333333333333332</v>
      </c>
      <c r="L1344" s="154">
        <v>-2.6633333333333304</v>
      </c>
      <c r="M1344" s="155">
        <v>0</v>
      </c>
    </row>
    <row r="1345" spans="1:13" ht="27">
      <c r="A1345" s="162" t="s">
        <v>2131</v>
      </c>
      <c r="B1345" s="162"/>
      <c r="C1345" s="162"/>
      <c r="D1345" s="162"/>
      <c r="E1345" s="52" t="s">
        <v>83</v>
      </c>
      <c r="F1345" s="86" t="s">
        <v>2134</v>
      </c>
      <c r="G1345" s="86">
        <v>4</v>
      </c>
      <c r="H1345" s="86" t="s">
        <v>2157</v>
      </c>
      <c r="I1345" s="86" t="s">
        <v>2130</v>
      </c>
      <c r="J1345" s="153"/>
      <c r="K1345" s="154"/>
      <c r="L1345" s="154"/>
      <c r="M1345" s="155"/>
    </row>
    <row r="1346" spans="1:13" ht="27">
      <c r="A1346" s="162" t="s">
        <v>2131</v>
      </c>
      <c r="B1346" s="162"/>
      <c r="C1346" s="162"/>
      <c r="D1346" s="162"/>
      <c r="E1346" s="52" t="s">
        <v>83</v>
      </c>
      <c r="F1346" s="86" t="s">
        <v>2134</v>
      </c>
      <c r="G1346" s="86">
        <v>4</v>
      </c>
      <c r="H1346" s="86" t="s">
        <v>2158</v>
      </c>
      <c r="I1346" s="86" t="s">
        <v>2130</v>
      </c>
      <c r="J1346" s="153"/>
      <c r="K1346" s="154"/>
      <c r="L1346" s="154"/>
      <c r="M1346" s="155"/>
    </row>
    <row r="1347" spans="1:13" ht="27">
      <c r="A1347" s="162" t="s">
        <v>2131</v>
      </c>
      <c r="B1347" s="162"/>
      <c r="C1347" s="162"/>
      <c r="D1347" s="162"/>
      <c r="E1347" s="52" t="s">
        <v>32</v>
      </c>
      <c r="F1347" s="86" t="s">
        <v>2159</v>
      </c>
      <c r="G1347" s="86">
        <v>1</v>
      </c>
      <c r="H1347" s="86">
        <v>102</v>
      </c>
      <c r="I1347" s="86" t="s">
        <v>2160</v>
      </c>
      <c r="J1347" s="153"/>
      <c r="K1347" s="154"/>
      <c r="L1347" s="154"/>
      <c r="M1347" s="155"/>
    </row>
    <row r="1348" spans="1:13" ht="27">
      <c r="A1348" s="162" t="s">
        <v>2136</v>
      </c>
      <c r="B1348" s="162" t="s">
        <v>2161</v>
      </c>
      <c r="C1348" s="162">
        <v>0</v>
      </c>
      <c r="D1348" s="162">
        <v>9</v>
      </c>
      <c r="E1348" s="92" t="s">
        <v>83</v>
      </c>
      <c r="F1348" s="88" t="s">
        <v>2134</v>
      </c>
      <c r="G1348" s="88">
        <v>3</v>
      </c>
      <c r="H1348" s="86" t="s">
        <v>2162</v>
      </c>
      <c r="I1348" s="86" t="s">
        <v>622</v>
      </c>
      <c r="J1348" s="153">
        <v>14.77</v>
      </c>
      <c r="K1348" s="154">
        <v>27</v>
      </c>
      <c r="L1348" s="154">
        <v>-12.23</v>
      </c>
      <c r="M1348" s="155">
        <v>0</v>
      </c>
    </row>
    <row r="1349" spans="1:13" ht="27">
      <c r="A1349" s="162" t="s">
        <v>2131</v>
      </c>
      <c r="B1349" s="162"/>
      <c r="C1349" s="162"/>
      <c r="D1349" s="162"/>
      <c r="E1349" s="52" t="s">
        <v>83</v>
      </c>
      <c r="F1349" s="86" t="s">
        <v>2134</v>
      </c>
      <c r="G1349" s="86">
        <v>5</v>
      </c>
      <c r="H1349" s="86" t="s">
        <v>2138</v>
      </c>
      <c r="I1349" s="86" t="s">
        <v>2130</v>
      </c>
      <c r="J1349" s="153"/>
      <c r="K1349" s="154"/>
      <c r="L1349" s="154"/>
      <c r="M1349" s="155"/>
    </row>
    <row r="1350" spans="1:13" ht="27">
      <c r="A1350" s="161" t="s">
        <v>2136</v>
      </c>
      <c r="B1350" s="161" t="s">
        <v>2163</v>
      </c>
      <c r="C1350" s="162">
        <v>0</v>
      </c>
      <c r="D1350" s="162">
        <v>4</v>
      </c>
      <c r="E1350" s="52" t="s">
        <v>83</v>
      </c>
      <c r="F1350" s="86" t="s">
        <v>2128</v>
      </c>
      <c r="G1350" s="86">
        <v>3</v>
      </c>
      <c r="H1350" s="86" t="s">
        <v>2162</v>
      </c>
      <c r="I1350" s="86" t="s">
        <v>622</v>
      </c>
      <c r="J1350" s="153">
        <v>14.77</v>
      </c>
      <c r="K1350" s="157">
        <v>20.333333333333332</v>
      </c>
      <c r="L1350" s="157">
        <v>-5.5633333333333326</v>
      </c>
      <c r="M1350" s="158">
        <v>0</v>
      </c>
    </row>
    <row r="1351" spans="1:13" ht="27">
      <c r="A1351" s="161" t="s">
        <v>2131</v>
      </c>
      <c r="B1351" s="161"/>
      <c r="C1351" s="162"/>
      <c r="D1351" s="162"/>
      <c r="E1351" s="52" t="s">
        <v>83</v>
      </c>
      <c r="F1351" s="86" t="s">
        <v>2134</v>
      </c>
      <c r="G1351" s="86">
        <v>5</v>
      </c>
      <c r="H1351" s="86" t="s">
        <v>2138</v>
      </c>
      <c r="I1351" s="86" t="s">
        <v>2130</v>
      </c>
      <c r="J1351" s="153"/>
      <c r="K1351" s="157"/>
      <c r="L1351" s="157"/>
      <c r="M1351" s="158"/>
    </row>
    <row r="1352" spans="1:13" ht="27">
      <c r="A1352" s="161" t="s">
        <v>2136</v>
      </c>
      <c r="B1352" s="161" t="s">
        <v>2164</v>
      </c>
      <c r="C1352" s="162">
        <v>0</v>
      </c>
      <c r="D1352" s="162">
        <v>3</v>
      </c>
      <c r="E1352" s="52" t="s">
        <v>83</v>
      </c>
      <c r="F1352" s="86" t="s">
        <v>2128</v>
      </c>
      <c r="G1352" s="86">
        <v>3</v>
      </c>
      <c r="H1352" s="86" t="s">
        <v>2162</v>
      </c>
      <c r="I1352" s="86" t="s">
        <v>622</v>
      </c>
      <c r="J1352" s="153">
        <v>14.77</v>
      </c>
      <c r="K1352" s="157">
        <v>19</v>
      </c>
      <c r="L1352" s="157">
        <v>-4.2300000000000004</v>
      </c>
      <c r="M1352" s="158">
        <v>0</v>
      </c>
    </row>
    <row r="1353" spans="1:13" ht="27">
      <c r="A1353" s="161" t="s">
        <v>2131</v>
      </c>
      <c r="B1353" s="161"/>
      <c r="C1353" s="162"/>
      <c r="D1353" s="162"/>
      <c r="E1353" s="52" t="s">
        <v>83</v>
      </c>
      <c r="F1353" s="86" t="s">
        <v>2134</v>
      </c>
      <c r="G1353" s="86">
        <v>5</v>
      </c>
      <c r="H1353" s="86" t="s">
        <v>2138</v>
      </c>
      <c r="I1353" s="86" t="s">
        <v>2130</v>
      </c>
      <c r="J1353" s="153"/>
      <c r="K1353" s="157"/>
      <c r="L1353" s="157"/>
      <c r="M1353" s="158"/>
    </row>
    <row r="1354" spans="1:13" ht="27">
      <c r="A1354" s="88" t="s">
        <v>2131</v>
      </c>
      <c r="B1354" s="88" t="s">
        <v>623</v>
      </c>
      <c r="C1354" s="88">
        <v>0</v>
      </c>
      <c r="D1354" s="88">
        <v>16</v>
      </c>
      <c r="E1354" s="92" t="s">
        <v>83</v>
      </c>
      <c r="F1354" s="88" t="s">
        <v>2165</v>
      </c>
      <c r="G1354" s="88">
        <v>3</v>
      </c>
      <c r="H1354" s="86" t="s">
        <v>2166</v>
      </c>
      <c r="I1354" s="86" t="s">
        <v>624</v>
      </c>
      <c r="J1354" s="78">
        <v>14.5</v>
      </c>
      <c r="K1354" s="78">
        <v>36.333333333333329</v>
      </c>
      <c r="L1354" s="78">
        <v>-21.833333333333329</v>
      </c>
      <c r="M1354" s="26">
        <v>0</v>
      </c>
    </row>
    <row r="1355" spans="1:13" ht="27">
      <c r="A1355" s="162" t="s">
        <v>2167</v>
      </c>
      <c r="B1355" s="162" t="s">
        <v>625</v>
      </c>
      <c r="C1355" s="162">
        <v>0</v>
      </c>
      <c r="D1355" s="162">
        <v>13</v>
      </c>
      <c r="E1355" s="92" t="s">
        <v>83</v>
      </c>
      <c r="F1355" s="88" t="s">
        <v>2165</v>
      </c>
      <c r="G1355" s="88">
        <v>3</v>
      </c>
      <c r="H1355" s="86" t="s">
        <v>2166</v>
      </c>
      <c r="I1355" s="86" t="s">
        <v>624</v>
      </c>
      <c r="J1355" s="156">
        <v>36.5</v>
      </c>
      <c r="K1355" s="154">
        <v>32.333333333333329</v>
      </c>
      <c r="L1355" s="154">
        <v>4.1666666666666714</v>
      </c>
      <c r="M1355" s="155">
        <v>0</v>
      </c>
    </row>
    <row r="1356" spans="1:13" ht="13.5">
      <c r="A1356" s="162" t="s">
        <v>2167</v>
      </c>
      <c r="B1356" s="162"/>
      <c r="C1356" s="162"/>
      <c r="D1356" s="162"/>
      <c r="E1356" s="92" t="s">
        <v>32</v>
      </c>
      <c r="F1356" s="86" t="s">
        <v>2168</v>
      </c>
      <c r="G1356" s="86">
        <v>5</v>
      </c>
      <c r="H1356" s="86">
        <v>513</v>
      </c>
      <c r="I1356" s="86" t="s">
        <v>2169</v>
      </c>
      <c r="J1356" s="156"/>
      <c r="K1356" s="154"/>
      <c r="L1356" s="154"/>
      <c r="M1356" s="155"/>
    </row>
    <row r="1357" spans="1:13" ht="27">
      <c r="A1357" s="162" t="s">
        <v>2167</v>
      </c>
      <c r="B1357" s="162" t="s">
        <v>626</v>
      </c>
      <c r="C1357" s="162">
        <v>0</v>
      </c>
      <c r="D1357" s="162">
        <v>0</v>
      </c>
      <c r="E1357" s="92" t="s">
        <v>83</v>
      </c>
      <c r="F1357" s="88" t="s">
        <v>2170</v>
      </c>
      <c r="G1357" s="88">
        <v>3</v>
      </c>
      <c r="H1357" s="86" t="s">
        <v>2906</v>
      </c>
      <c r="I1357" s="86" t="s">
        <v>624</v>
      </c>
      <c r="J1357" s="153">
        <v>14.67</v>
      </c>
      <c r="K1357" s="154">
        <v>15</v>
      </c>
      <c r="L1357" s="154">
        <v>-0.33000000000000007</v>
      </c>
      <c r="M1357" s="155">
        <v>0</v>
      </c>
    </row>
    <row r="1358" spans="1:13" ht="27">
      <c r="A1358" s="162" t="s">
        <v>2171</v>
      </c>
      <c r="B1358" s="162"/>
      <c r="C1358" s="162"/>
      <c r="D1358" s="162"/>
      <c r="E1358" s="52" t="s">
        <v>83</v>
      </c>
      <c r="F1358" s="86" t="s">
        <v>2172</v>
      </c>
      <c r="G1358" s="86">
        <v>3</v>
      </c>
      <c r="H1358" s="86" t="s">
        <v>2173</v>
      </c>
      <c r="I1358" s="86" t="s">
        <v>2174</v>
      </c>
      <c r="J1358" s="153"/>
      <c r="K1358" s="154"/>
      <c r="L1358" s="154"/>
      <c r="M1358" s="155"/>
    </row>
    <row r="1359" spans="1:13" ht="27">
      <c r="A1359" s="162" t="s">
        <v>2171</v>
      </c>
      <c r="B1359" s="162"/>
      <c r="C1359" s="162"/>
      <c r="D1359" s="162"/>
      <c r="E1359" s="52" t="s">
        <v>83</v>
      </c>
      <c r="F1359" s="86" t="s">
        <v>2170</v>
      </c>
      <c r="G1359" s="86">
        <v>4</v>
      </c>
      <c r="H1359" s="86" t="s">
        <v>2175</v>
      </c>
      <c r="I1359" s="86" t="s">
        <v>2174</v>
      </c>
      <c r="J1359" s="153"/>
      <c r="K1359" s="154"/>
      <c r="L1359" s="154"/>
      <c r="M1359" s="155"/>
    </row>
    <row r="1360" spans="1:13" ht="27">
      <c r="A1360" s="161" t="s">
        <v>2171</v>
      </c>
      <c r="B1360" s="161" t="s">
        <v>627</v>
      </c>
      <c r="C1360" s="162">
        <v>0</v>
      </c>
      <c r="D1360" s="162">
        <v>0</v>
      </c>
      <c r="E1360" s="52" t="s">
        <v>83</v>
      </c>
      <c r="F1360" s="86" t="s">
        <v>2170</v>
      </c>
      <c r="G1360" s="86">
        <v>3</v>
      </c>
      <c r="H1360" s="86" t="s">
        <v>2176</v>
      </c>
      <c r="I1360" s="86" t="s">
        <v>624</v>
      </c>
      <c r="J1360" s="153">
        <v>14.67</v>
      </c>
      <c r="K1360" s="157">
        <v>15</v>
      </c>
      <c r="L1360" s="154">
        <v>-0.33000000000000007</v>
      </c>
      <c r="M1360" s="158">
        <v>0</v>
      </c>
    </row>
    <row r="1361" spans="1:13" ht="27">
      <c r="A1361" s="161" t="s">
        <v>2171</v>
      </c>
      <c r="B1361" s="161"/>
      <c r="C1361" s="162"/>
      <c r="D1361" s="162"/>
      <c r="E1361" s="52" t="s">
        <v>83</v>
      </c>
      <c r="F1361" s="86" t="s">
        <v>2172</v>
      </c>
      <c r="G1361" s="86">
        <v>3</v>
      </c>
      <c r="H1361" s="86" t="s">
        <v>2173</v>
      </c>
      <c r="I1361" s="86" t="s">
        <v>2174</v>
      </c>
      <c r="J1361" s="153"/>
      <c r="K1361" s="157"/>
      <c r="L1361" s="154"/>
      <c r="M1361" s="158"/>
    </row>
    <row r="1362" spans="1:13" ht="27">
      <c r="A1362" s="161" t="s">
        <v>2171</v>
      </c>
      <c r="B1362" s="161" t="s">
        <v>628</v>
      </c>
      <c r="C1362" s="162">
        <v>0</v>
      </c>
      <c r="D1362" s="162">
        <v>14</v>
      </c>
      <c r="E1362" s="52" t="s">
        <v>83</v>
      </c>
      <c r="F1362" s="86" t="s">
        <v>2172</v>
      </c>
      <c r="G1362" s="86">
        <v>3</v>
      </c>
      <c r="H1362" s="86" t="s">
        <v>2173</v>
      </c>
      <c r="I1362" s="86" t="s">
        <v>2174</v>
      </c>
      <c r="J1362" s="153">
        <v>36.67</v>
      </c>
      <c r="K1362" s="157">
        <v>33.666666666666671</v>
      </c>
      <c r="L1362" s="157">
        <v>3.0033333333333303</v>
      </c>
      <c r="M1362" s="158">
        <v>0</v>
      </c>
    </row>
    <row r="1363" spans="1:13" ht="27">
      <c r="A1363" s="161" t="s">
        <v>2171</v>
      </c>
      <c r="B1363" s="161"/>
      <c r="C1363" s="162"/>
      <c r="D1363" s="162"/>
      <c r="E1363" s="52" t="s">
        <v>83</v>
      </c>
      <c r="F1363" s="86" t="s">
        <v>2172</v>
      </c>
      <c r="G1363" s="86">
        <v>3</v>
      </c>
      <c r="H1363" s="86" t="s">
        <v>2176</v>
      </c>
      <c r="I1363" s="86" t="s">
        <v>624</v>
      </c>
      <c r="J1363" s="153"/>
      <c r="K1363" s="157"/>
      <c r="L1363" s="157"/>
      <c r="M1363" s="158"/>
    </row>
    <row r="1364" spans="1:13" ht="27">
      <c r="A1364" s="161" t="s">
        <v>2171</v>
      </c>
      <c r="B1364" s="161"/>
      <c r="C1364" s="162"/>
      <c r="D1364" s="162"/>
      <c r="E1364" s="52" t="s">
        <v>32</v>
      </c>
      <c r="F1364" s="86" t="s">
        <v>2177</v>
      </c>
      <c r="G1364" s="86">
        <v>1</v>
      </c>
      <c r="H1364" s="86">
        <v>103</v>
      </c>
      <c r="I1364" s="86" t="s">
        <v>2178</v>
      </c>
      <c r="J1364" s="153"/>
      <c r="K1364" s="157"/>
      <c r="L1364" s="157"/>
      <c r="M1364" s="158"/>
    </row>
    <row r="1365" spans="1:13" ht="27">
      <c r="A1365" s="87" t="s">
        <v>2179</v>
      </c>
      <c r="B1365" s="87" t="s">
        <v>2180</v>
      </c>
      <c r="C1365" s="88">
        <v>0</v>
      </c>
      <c r="D1365" s="88">
        <v>0</v>
      </c>
      <c r="E1365" s="92" t="s">
        <v>83</v>
      </c>
      <c r="F1365" s="88" t="s">
        <v>2170</v>
      </c>
      <c r="G1365" s="88">
        <v>3</v>
      </c>
      <c r="H1365" s="86" t="s">
        <v>2181</v>
      </c>
      <c r="I1365" s="86" t="s">
        <v>629</v>
      </c>
      <c r="J1365" s="27">
        <v>14.5</v>
      </c>
      <c r="K1365" s="78">
        <v>15</v>
      </c>
      <c r="L1365" s="78">
        <v>-0.5</v>
      </c>
      <c r="M1365" s="26">
        <v>0</v>
      </c>
    </row>
    <row r="1366" spans="1:13" ht="27">
      <c r="A1366" s="87" t="s">
        <v>2179</v>
      </c>
      <c r="B1366" s="87" t="s">
        <v>2182</v>
      </c>
      <c r="C1366" s="88">
        <v>0</v>
      </c>
      <c r="D1366" s="88">
        <v>0</v>
      </c>
      <c r="E1366" s="92" t="s">
        <v>83</v>
      </c>
      <c r="F1366" s="88" t="s">
        <v>2170</v>
      </c>
      <c r="G1366" s="88">
        <v>3</v>
      </c>
      <c r="H1366" s="86" t="s">
        <v>2181</v>
      </c>
      <c r="I1366" s="86" t="s">
        <v>629</v>
      </c>
      <c r="J1366" s="82">
        <v>14.5</v>
      </c>
      <c r="K1366" s="81">
        <v>15</v>
      </c>
      <c r="L1366" s="78">
        <v>-0.5</v>
      </c>
      <c r="M1366" s="26">
        <v>0</v>
      </c>
    </row>
    <row r="1367" spans="1:13" ht="27">
      <c r="A1367" s="163" t="s">
        <v>2179</v>
      </c>
      <c r="B1367" s="163" t="s">
        <v>2183</v>
      </c>
      <c r="C1367" s="162">
        <v>0</v>
      </c>
      <c r="D1367" s="162">
        <v>8</v>
      </c>
      <c r="E1367" s="92" t="s">
        <v>83</v>
      </c>
      <c r="F1367" s="88" t="s">
        <v>2170</v>
      </c>
      <c r="G1367" s="88">
        <v>3</v>
      </c>
      <c r="H1367" s="86" t="s">
        <v>2907</v>
      </c>
      <c r="I1367" s="86" t="s">
        <v>629</v>
      </c>
      <c r="J1367" s="153">
        <v>14.67</v>
      </c>
      <c r="K1367" s="157">
        <v>25.666666666666664</v>
      </c>
      <c r="L1367" s="154">
        <v>-10.996666666666664</v>
      </c>
      <c r="M1367" s="155">
        <v>0</v>
      </c>
    </row>
    <row r="1368" spans="1:13" ht="27">
      <c r="A1368" s="163" t="s">
        <v>2171</v>
      </c>
      <c r="B1368" s="163"/>
      <c r="C1368" s="162"/>
      <c r="D1368" s="162"/>
      <c r="E1368" s="52" t="s">
        <v>83</v>
      </c>
      <c r="F1368" s="86" t="s">
        <v>2170</v>
      </c>
      <c r="G1368" s="86">
        <v>5</v>
      </c>
      <c r="H1368" s="86" t="s">
        <v>2184</v>
      </c>
      <c r="I1368" s="86" t="s">
        <v>2174</v>
      </c>
      <c r="J1368" s="153"/>
      <c r="K1368" s="157"/>
      <c r="L1368" s="154"/>
      <c r="M1368" s="155"/>
    </row>
    <row r="1369" spans="1:13" ht="27">
      <c r="A1369" s="163" t="s">
        <v>2179</v>
      </c>
      <c r="B1369" s="163" t="s">
        <v>2185</v>
      </c>
      <c r="C1369" s="162">
        <v>0</v>
      </c>
      <c r="D1369" s="162">
        <v>11</v>
      </c>
      <c r="E1369" s="92" t="s">
        <v>83</v>
      </c>
      <c r="F1369" s="88" t="s">
        <v>2170</v>
      </c>
      <c r="G1369" s="88">
        <v>3</v>
      </c>
      <c r="H1369" s="86" t="s">
        <v>2186</v>
      </c>
      <c r="I1369" s="86" t="s">
        <v>629</v>
      </c>
      <c r="J1369" s="153">
        <v>13.67</v>
      </c>
      <c r="K1369" s="157">
        <v>29.666666666666664</v>
      </c>
      <c r="L1369" s="154">
        <v>-15.996666666666664</v>
      </c>
      <c r="M1369" s="155">
        <v>0</v>
      </c>
    </row>
    <row r="1370" spans="1:13" ht="27">
      <c r="A1370" s="163" t="s">
        <v>2171</v>
      </c>
      <c r="B1370" s="163"/>
      <c r="C1370" s="162"/>
      <c r="D1370" s="162"/>
      <c r="E1370" s="52" t="s">
        <v>83</v>
      </c>
      <c r="F1370" s="86" t="s">
        <v>2170</v>
      </c>
      <c r="G1370" s="86">
        <v>5</v>
      </c>
      <c r="H1370" s="86" t="s">
        <v>2184</v>
      </c>
      <c r="I1370" s="86" t="s">
        <v>2174</v>
      </c>
      <c r="J1370" s="153"/>
      <c r="K1370" s="157"/>
      <c r="L1370" s="154"/>
      <c r="M1370" s="155"/>
    </row>
    <row r="1371" spans="1:13" ht="27">
      <c r="A1371" s="161" t="s">
        <v>2179</v>
      </c>
      <c r="B1371" s="161" t="s">
        <v>2187</v>
      </c>
      <c r="C1371" s="162">
        <v>0</v>
      </c>
      <c r="D1371" s="162">
        <v>0</v>
      </c>
      <c r="E1371" s="52" t="s">
        <v>83</v>
      </c>
      <c r="F1371" s="86" t="s">
        <v>2170</v>
      </c>
      <c r="G1371" s="86">
        <v>3</v>
      </c>
      <c r="H1371" s="86" t="s">
        <v>2186</v>
      </c>
      <c r="I1371" s="86" t="s">
        <v>629</v>
      </c>
      <c r="J1371" s="153">
        <v>13.67</v>
      </c>
      <c r="K1371" s="157">
        <v>15</v>
      </c>
      <c r="L1371" s="157">
        <v>-1.33</v>
      </c>
      <c r="M1371" s="158">
        <v>0</v>
      </c>
    </row>
    <row r="1372" spans="1:13" ht="27">
      <c r="A1372" s="161" t="s">
        <v>2171</v>
      </c>
      <c r="B1372" s="161"/>
      <c r="C1372" s="162"/>
      <c r="D1372" s="162"/>
      <c r="E1372" s="52" t="s">
        <v>83</v>
      </c>
      <c r="F1372" s="86" t="s">
        <v>2170</v>
      </c>
      <c r="G1372" s="86">
        <v>5</v>
      </c>
      <c r="H1372" s="86" t="s">
        <v>2188</v>
      </c>
      <c r="I1372" s="86" t="s">
        <v>2174</v>
      </c>
      <c r="J1372" s="153"/>
      <c r="K1372" s="157"/>
      <c r="L1372" s="157"/>
      <c r="M1372" s="158"/>
    </row>
    <row r="1373" spans="1:13" ht="27">
      <c r="A1373" s="163" t="s">
        <v>2179</v>
      </c>
      <c r="B1373" s="163" t="s">
        <v>2189</v>
      </c>
      <c r="C1373" s="162">
        <v>0</v>
      </c>
      <c r="D1373" s="162">
        <v>7</v>
      </c>
      <c r="E1373" s="92" t="s">
        <v>83</v>
      </c>
      <c r="F1373" s="88" t="s">
        <v>2170</v>
      </c>
      <c r="G1373" s="88">
        <v>3</v>
      </c>
      <c r="H1373" s="86" t="s">
        <v>2190</v>
      </c>
      <c r="I1373" s="86" t="s">
        <v>630</v>
      </c>
      <c r="J1373" s="153">
        <v>17.5</v>
      </c>
      <c r="K1373" s="157">
        <v>24.333333333333336</v>
      </c>
      <c r="L1373" s="154">
        <v>-6.8333333333333357</v>
      </c>
      <c r="M1373" s="155">
        <v>0</v>
      </c>
    </row>
    <row r="1374" spans="1:13" ht="27">
      <c r="A1374" s="163" t="s">
        <v>2171</v>
      </c>
      <c r="B1374" s="163"/>
      <c r="C1374" s="162"/>
      <c r="D1374" s="162"/>
      <c r="E1374" s="52" t="s">
        <v>83</v>
      </c>
      <c r="F1374" s="86" t="s">
        <v>2170</v>
      </c>
      <c r="G1374" s="86">
        <v>5</v>
      </c>
      <c r="H1374" s="86" t="s">
        <v>2191</v>
      </c>
      <c r="I1374" s="86" t="s">
        <v>2174</v>
      </c>
      <c r="J1374" s="153"/>
      <c r="K1374" s="157"/>
      <c r="L1374" s="154"/>
      <c r="M1374" s="155"/>
    </row>
    <row r="1375" spans="1:13" ht="27">
      <c r="A1375" s="87" t="s">
        <v>2179</v>
      </c>
      <c r="B1375" s="87" t="s">
        <v>2192</v>
      </c>
      <c r="C1375" s="88">
        <v>0</v>
      </c>
      <c r="D1375" s="88">
        <v>0</v>
      </c>
      <c r="E1375" s="92" t="s">
        <v>83</v>
      </c>
      <c r="F1375" s="88" t="s">
        <v>2170</v>
      </c>
      <c r="G1375" s="88">
        <v>3</v>
      </c>
      <c r="H1375" s="86" t="s">
        <v>2190</v>
      </c>
      <c r="I1375" s="86" t="s">
        <v>630</v>
      </c>
      <c r="J1375" s="82">
        <v>14.5</v>
      </c>
      <c r="K1375" s="81">
        <v>15</v>
      </c>
      <c r="L1375" s="78">
        <v>-0.5</v>
      </c>
      <c r="M1375" s="26">
        <v>0</v>
      </c>
    </row>
    <row r="1376" spans="1:13" ht="27">
      <c r="A1376" s="163" t="s">
        <v>2179</v>
      </c>
      <c r="B1376" s="163" t="s">
        <v>2193</v>
      </c>
      <c r="C1376" s="162">
        <v>0</v>
      </c>
      <c r="D1376" s="162">
        <v>3</v>
      </c>
      <c r="E1376" s="92" t="s">
        <v>83</v>
      </c>
      <c r="F1376" s="88" t="s">
        <v>2170</v>
      </c>
      <c r="G1376" s="88">
        <v>3</v>
      </c>
      <c r="H1376" s="86" t="s">
        <v>2908</v>
      </c>
      <c r="I1376" s="86" t="s">
        <v>630</v>
      </c>
      <c r="J1376" s="153">
        <v>15</v>
      </c>
      <c r="K1376" s="157">
        <v>19</v>
      </c>
      <c r="L1376" s="154">
        <v>-4</v>
      </c>
      <c r="M1376" s="155">
        <v>0</v>
      </c>
    </row>
    <row r="1377" spans="1:13" ht="27">
      <c r="A1377" s="163" t="s">
        <v>2171</v>
      </c>
      <c r="B1377" s="163"/>
      <c r="C1377" s="162"/>
      <c r="D1377" s="162"/>
      <c r="E1377" s="52" t="s">
        <v>83</v>
      </c>
      <c r="F1377" s="86" t="s">
        <v>2172</v>
      </c>
      <c r="G1377" s="86">
        <v>4</v>
      </c>
      <c r="H1377" s="86" t="s">
        <v>2194</v>
      </c>
      <c r="I1377" s="86" t="s">
        <v>2174</v>
      </c>
      <c r="J1377" s="153"/>
      <c r="K1377" s="157"/>
      <c r="L1377" s="154"/>
      <c r="M1377" s="155"/>
    </row>
    <row r="1378" spans="1:13" ht="27">
      <c r="A1378" s="163" t="s">
        <v>2179</v>
      </c>
      <c r="B1378" s="163" t="s">
        <v>2195</v>
      </c>
      <c r="C1378" s="162">
        <v>0</v>
      </c>
      <c r="D1378" s="162">
        <v>7</v>
      </c>
      <c r="E1378" s="92" t="s">
        <v>83</v>
      </c>
      <c r="F1378" s="88" t="s">
        <v>2170</v>
      </c>
      <c r="G1378" s="88">
        <v>3</v>
      </c>
      <c r="H1378" s="86" t="s">
        <v>2196</v>
      </c>
      <c r="I1378" s="86" t="s">
        <v>630</v>
      </c>
      <c r="J1378" s="153">
        <v>27.67</v>
      </c>
      <c r="K1378" s="154">
        <v>24.333333333333336</v>
      </c>
      <c r="L1378" s="154">
        <v>3.336666666666666</v>
      </c>
      <c r="M1378" s="155">
        <v>0</v>
      </c>
    </row>
    <row r="1379" spans="1:13" ht="27">
      <c r="A1379" s="163" t="s">
        <v>2171</v>
      </c>
      <c r="B1379" s="163"/>
      <c r="C1379" s="162"/>
      <c r="D1379" s="162"/>
      <c r="E1379" s="52" t="s">
        <v>83</v>
      </c>
      <c r="F1379" s="86" t="s">
        <v>2172</v>
      </c>
      <c r="G1379" s="86">
        <v>3</v>
      </c>
      <c r="H1379" s="86" t="s">
        <v>2197</v>
      </c>
      <c r="I1379" s="86" t="s">
        <v>2174</v>
      </c>
      <c r="J1379" s="153"/>
      <c r="K1379" s="154"/>
      <c r="L1379" s="154"/>
      <c r="M1379" s="155"/>
    </row>
    <row r="1380" spans="1:13" ht="27">
      <c r="A1380" s="163" t="s">
        <v>2171</v>
      </c>
      <c r="B1380" s="163"/>
      <c r="C1380" s="162"/>
      <c r="D1380" s="162"/>
      <c r="E1380" s="52" t="s">
        <v>32</v>
      </c>
      <c r="F1380" s="86" t="s">
        <v>2177</v>
      </c>
      <c r="G1380" s="86">
        <v>1</v>
      </c>
      <c r="H1380" s="86">
        <v>102</v>
      </c>
      <c r="I1380" s="86" t="s">
        <v>2198</v>
      </c>
      <c r="J1380" s="153"/>
      <c r="K1380" s="154"/>
      <c r="L1380" s="154"/>
      <c r="M1380" s="155"/>
    </row>
    <row r="1381" spans="1:13" ht="27">
      <c r="A1381" s="161" t="s">
        <v>2179</v>
      </c>
      <c r="B1381" s="161" t="s">
        <v>2199</v>
      </c>
      <c r="C1381" s="162">
        <v>0</v>
      </c>
      <c r="D1381" s="162">
        <v>0</v>
      </c>
      <c r="E1381" s="52" t="s">
        <v>83</v>
      </c>
      <c r="F1381" s="86" t="s">
        <v>2172</v>
      </c>
      <c r="G1381" s="86">
        <v>3</v>
      </c>
      <c r="H1381" s="86" t="s">
        <v>2196</v>
      </c>
      <c r="I1381" s="86" t="s">
        <v>630</v>
      </c>
      <c r="J1381" s="153">
        <v>15</v>
      </c>
      <c r="K1381" s="157">
        <v>15</v>
      </c>
      <c r="L1381" s="157">
        <v>0</v>
      </c>
      <c r="M1381" s="158">
        <v>0</v>
      </c>
    </row>
    <row r="1382" spans="1:13" ht="27">
      <c r="A1382" s="161" t="s">
        <v>2171</v>
      </c>
      <c r="B1382" s="161"/>
      <c r="C1382" s="162"/>
      <c r="D1382" s="162"/>
      <c r="E1382" s="52" t="s">
        <v>83</v>
      </c>
      <c r="F1382" s="86" t="s">
        <v>2172</v>
      </c>
      <c r="G1382" s="86">
        <v>4</v>
      </c>
      <c r="H1382" s="86" t="s">
        <v>2194</v>
      </c>
      <c r="I1382" s="86" t="s">
        <v>2174</v>
      </c>
      <c r="J1382" s="153"/>
      <c r="K1382" s="157"/>
      <c r="L1382" s="157"/>
      <c r="M1382" s="158"/>
    </row>
    <row r="1383" spans="1:13" ht="27">
      <c r="A1383" s="163" t="s">
        <v>2179</v>
      </c>
      <c r="B1383" s="163" t="s">
        <v>2200</v>
      </c>
      <c r="C1383" s="162">
        <v>0</v>
      </c>
      <c r="D1383" s="162">
        <v>0</v>
      </c>
      <c r="E1383" s="92" t="s">
        <v>83</v>
      </c>
      <c r="F1383" s="88" t="s">
        <v>2170</v>
      </c>
      <c r="G1383" s="88">
        <v>3</v>
      </c>
      <c r="H1383" s="86" t="s">
        <v>2201</v>
      </c>
      <c r="I1383" s="86" t="s">
        <v>631</v>
      </c>
      <c r="J1383" s="156">
        <v>20</v>
      </c>
      <c r="K1383" s="154">
        <v>15</v>
      </c>
      <c r="L1383" s="154">
        <v>5</v>
      </c>
      <c r="M1383" s="155">
        <v>0</v>
      </c>
    </row>
    <row r="1384" spans="1:13" ht="27">
      <c r="A1384" s="163" t="s">
        <v>2202</v>
      </c>
      <c r="B1384" s="163"/>
      <c r="C1384" s="162"/>
      <c r="D1384" s="162"/>
      <c r="E1384" s="52" t="s">
        <v>32</v>
      </c>
      <c r="F1384" s="86" t="s">
        <v>2203</v>
      </c>
      <c r="G1384" s="86">
        <v>1</v>
      </c>
      <c r="H1384" s="86">
        <v>102</v>
      </c>
      <c r="I1384" s="86" t="s">
        <v>2204</v>
      </c>
      <c r="J1384" s="156"/>
      <c r="K1384" s="154"/>
      <c r="L1384" s="154"/>
      <c r="M1384" s="155"/>
    </row>
    <row r="1385" spans="1:13" ht="27">
      <c r="A1385" s="163" t="s">
        <v>2205</v>
      </c>
      <c r="B1385" s="163" t="s">
        <v>2206</v>
      </c>
      <c r="C1385" s="162">
        <v>0</v>
      </c>
      <c r="D1385" s="162">
        <v>8</v>
      </c>
      <c r="E1385" s="92" t="s">
        <v>83</v>
      </c>
      <c r="F1385" s="88" t="s">
        <v>2207</v>
      </c>
      <c r="G1385" s="88">
        <v>3</v>
      </c>
      <c r="H1385" s="86" t="s">
        <v>2208</v>
      </c>
      <c r="I1385" s="86" t="s">
        <v>631</v>
      </c>
      <c r="J1385" s="156">
        <v>30</v>
      </c>
      <c r="K1385" s="154">
        <v>25.666666666666664</v>
      </c>
      <c r="L1385" s="154">
        <v>4.3333333333333357</v>
      </c>
      <c r="M1385" s="155">
        <v>0</v>
      </c>
    </row>
    <row r="1386" spans="1:13" ht="27">
      <c r="A1386" s="163" t="s">
        <v>2202</v>
      </c>
      <c r="B1386" s="163"/>
      <c r="C1386" s="162"/>
      <c r="D1386" s="162"/>
      <c r="E1386" s="52" t="s">
        <v>32</v>
      </c>
      <c r="F1386" s="86" t="s">
        <v>2203</v>
      </c>
      <c r="G1386" s="86">
        <v>1</v>
      </c>
      <c r="H1386" s="86">
        <v>102</v>
      </c>
      <c r="I1386" s="86" t="s">
        <v>2204</v>
      </c>
      <c r="J1386" s="156"/>
      <c r="K1386" s="154"/>
      <c r="L1386" s="154"/>
      <c r="M1386" s="155"/>
    </row>
    <row r="1387" spans="1:13" ht="27">
      <c r="A1387" s="163" t="s">
        <v>2205</v>
      </c>
      <c r="B1387" s="163" t="s">
        <v>2209</v>
      </c>
      <c r="C1387" s="162">
        <v>0</v>
      </c>
      <c r="D1387" s="162">
        <v>2</v>
      </c>
      <c r="E1387" s="92" t="s">
        <v>83</v>
      </c>
      <c r="F1387" s="88" t="s">
        <v>2207</v>
      </c>
      <c r="G1387" s="88">
        <v>3</v>
      </c>
      <c r="H1387" s="86" t="s">
        <v>2210</v>
      </c>
      <c r="I1387" s="86" t="s">
        <v>631</v>
      </c>
      <c r="J1387" s="156">
        <v>22.5</v>
      </c>
      <c r="K1387" s="154">
        <v>17.666666666666668</v>
      </c>
      <c r="L1387" s="154">
        <v>4.8333333333333321</v>
      </c>
      <c r="M1387" s="155">
        <v>0</v>
      </c>
    </row>
    <row r="1388" spans="1:13" ht="27">
      <c r="A1388" s="163" t="s">
        <v>2202</v>
      </c>
      <c r="B1388" s="163"/>
      <c r="C1388" s="162"/>
      <c r="D1388" s="162"/>
      <c r="E1388" s="52" t="s">
        <v>83</v>
      </c>
      <c r="F1388" s="86" t="s">
        <v>2207</v>
      </c>
      <c r="G1388" s="86">
        <v>5</v>
      </c>
      <c r="H1388" s="86" t="s">
        <v>2211</v>
      </c>
      <c r="I1388" s="86" t="s">
        <v>2212</v>
      </c>
      <c r="J1388" s="156"/>
      <c r="K1388" s="154"/>
      <c r="L1388" s="154"/>
      <c r="M1388" s="155"/>
    </row>
    <row r="1389" spans="1:13" ht="27">
      <c r="A1389" s="163" t="s">
        <v>2202</v>
      </c>
      <c r="B1389" s="163"/>
      <c r="C1389" s="162"/>
      <c r="D1389" s="162"/>
      <c r="E1389" s="52" t="s">
        <v>32</v>
      </c>
      <c r="F1389" s="86" t="s">
        <v>2203</v>
      </c>
      <c r="G1389" s="86">
        <v>1</v>
      </c>
      <c r="H1389" s="86">
        <v>102</v>
      </c>
      <c r="I1389" s="86" t="s">
        <v>2204</v>
      </c>
      <c r="J1389" s="156"/>
      <c r="K1389" s="154"/>
      <c r="L1389" s="154"/>
      <c r="M1389" s="155"/>
    </row>
    <row r="1390" spans="1:13" ht="27">
      <c r="A1390" s="163" t="s">
        <v>2205</v>
      </c>
      <c r="B1390" s="163" t="s">
        <v>2213</v>
      </c>
      <c r="C1390" s="162">
        <v>0</v>
      </c>
      <c r="D1390" s="162">
        <v>8</v>
      </c>
      <c r="E1390" s="92" t="s">
        <v>83</v>
      </c>
      <c r="F1390" s="88" t="s">
        <v>2207</v>
      </c>
      <c r="G1390" s="88">
        <v>3</v>
      </c>
      <c r="H1390" s="86" t="s">
        <v>2210</v>
      </c>
      <c r="I1390" s="86" t="s">
        <v>631</v>
      </c>
      <c r="J1390" s="156">
        <v>29.5</v>
      </c>
      <c r="K1390" s="154">
        <v>25.666666666666664</v>
      </c>
      <c r="L1390" s="154">
        <v>3.8333333333333357</v>
      </c>
      <c r="M1390" s="155">
        <v>0</v>
      </c>
    </row>
    <row r="1391" spans="1:13" ht="27">
      <c r="A1391" s="163" t="s">
        <v>2202</v>
      </c>
      <c r="B1391" s="163"/>
      <c r="C1391" s="162"/>
      <c r="D1391" s="162"/>
      <c r="E1391" s="52" t="s">
        <v>83</v>
      </c>
      <c r="F1391" s="86" t="s">
        <v>2207</v>
      </c>
      <c r="G1391" s="86">
        <v>5</v>
      </c>
      <c r="H1391" s="86" t="s">
        <v>2211</v>
      </c>
      <c r="I1391" s="86" t="s">
        <v>2212</v>
      </c>
      <c r="J1391" s="156"/>
      <c r="K1391" s="154"/>
      <c r="L1391" s="154"/>
      <c r="M1391" s="155"/>
    </row>
    <row r="1392" spans="1:13" ht="27">
      <c r="A1392" s="87" t="s">
        <v>2214</v>
      </c>
      <c r="B1392" s="87" t="s">
        <v>2215</v>
      </c>
      <c r="C1392" s="88">
        <v>0</v>
      </c>
      <c r="D1392" s="88">
        <v>0</v>
      </c>
      <c r="E1392" s="52" t="s">
        <v>32</v>
      </c>
      <c r="F1392" s="86" t="s">
        <v>2203</v>
      </c>
      <c r="G1392" s="86">
        <v>1</v>
      </c>
      <c r="H1392" s="86">
        <v>101</v>
      </c>
      <c r="I1392" s="86" t="s">
        <v>2216</v>
      </c>
      <c r="J1392" s="27">
        <v>40</v>
      </c>
      <c r="K1392" s="27">
        <v>0</v>
      </c>
      <c r="L1392" s="27">
        <v>40</v>
      </c>
      <c r="M1392" s="24">
        <f>SUMPRODUCT(TEXT(L1392-{0,5,15,25,35},"0;\0")*{0,2,3,3,7})</f>
        <v>225</v>
      </c>
    </row>
    <row r="1393" spans="1:13" ht="13.5">
      <c r="A1393" s="341" t="s">
        <v>2822</v>
      </c>
      <c r="B1393" s="341" t="s">
        <v>1216</v>
      </c>
      <c r="C1393" s="225">
        <v>5</v>
      </c>
      <c r="D1393" s="225">
        <v>2</v>
      </c>
      <c r="E1393" s="31" t="s">
        <v>83</v>
      </c>
      <c r="F1393" s="31" t="s">
        <v>1217</v>
      </c>
      <c r="G1393" s="31">
        <v>4</v>
      </c>
      <c r="H1393" s="31" t="s">
        <v>1218</v>
      </c>
      <c r="I1393" s="108" t="s">
        <v>1219</v>
      </c>
      <c r="J1393" s="344">
        <v>23.33</v>
      </c>
      <c r="K1393" s="344">
        <f>15+8*C1393/3+8*(D1393/2)/3</f>
        <v>31.000000000000004</v>
      </c>
      <c r="L1393" s="344">
        <f>J1393-K1393</f>
        <v>-7.6700000000000053</v>
      </c>
      <c r="M1393" s="320">
        <f>SUMPRODUCT(TEXT(L1393-{0,5,15,25,35},"0;\0")*{0,2,3,3,7})</f>
        <v>0</v>
      </c>
    </row>
    <row r="1394" spans="1:13" ht="13.5">
      <c r="A1394" s="342" t="s">
        <v>2823</v>
      </c>
      <c r="B1394" s="342"/>
      <c r="C1394" s="235"/>
      <c r="D1394" s="297"/>
      <c r="E1394" s="22" t="s">
        <v>83</v>
      </c>
      <c r="F1394" s="87" t="s">
        <v>1217</v>
      </c>
      <c r="G1394" s="31">
        <v>3</v>
      </c>
      <c r="H1394" s="31" t="s">
        <v>1220</v>
      </c>
      <c r="I1394" s="88" t="s">
        <v>1221</v>
      </c>
      <c r="J1394" s="345"/>
      <c r="K1394" s="345"/>
      <c r="L1394" s="345"/>
      <c r="M1394" s="321"/>
    </row>
    <row r="1395" spans="1:13" ht="13.5">
      <c r="A1395" s="342" t="s">
        <v>2823</v>
      </c>
      <c r="B1395" s="342"/>
      <c r="C1395" s="235"/>
      <c r="D1395" s="297"/>
      <c r="E1395" s="22" t="s">
        <v>2824</v>
      </c>
      <c r="F1395" s="87" t="s">
        <v>2825</v>
      </c>
      <c r="G1395" s="31">
        <v>2</v>
      </c>
      <c r="H1395" s="31" t="s">
        <v>2826</v>
      </c>
      <c r="I1395" s="88" t="s">
        <v>2827</v>
      </c>
      <c r="J1395" s="345"/>
      <c r="K1395" s="345"/>
      <c r="L1395" s="345"/>
      <c r="M1395" s="321"/>
    </row>
    <row r="1396" spans="1:13" ht="13.5">
      <c r="A1396" s="343" t="s">
        <v>2823</v>
      </c>
      <c r="B1396" s="343"/>
      <c r="C1396" s="226"/>
      <c r="D1396" s="298"/>
      <c r="E1396" s="22" t="s">
        <v>83</v>
      </c>
      <c r="F1396" s="87" t="s">
        <v>1217</v>
      </c>
      <c r="G1396" s="87">
        <v>3</v>
      </c>
      <c r="H1396" s="87" t="s">
        <v>1222</v>
      </c>
      <c r="I1396" s="87" t="s">
        <v>1223</v>
      </c>
      <c r="J1396" s="346"/>
      <c r="K1396" s="346"/>
      <c r="L1396" s="346"/>
      <c r="M1396" s="322"/>
    </row>
    <row r="1397" spans="1:13" ht="13.5">
      <c r="A1397" s="341" t="s">
        <v>2828</v>
      </c>
      <c r="B1397" s="341" t="s">
        <v>1224</v>
      </c>
      <c r="C1397" s="225">
        <v>0</v>
      </c>
      <c r="D1397" s="225">
        <v>4</v>
      </c>
      <c r="E1397" s="22" t="s">
        <v>83</v>
      </c>
      <c r="F1397" s="87" t="s">
        <v>1217</v>
      </c>
      <c r="G1397" s="31">
        <v>2</v>
      </c>
      <c r="H1397" s="18" t="s">
        <v>1225</v>
      </c>
      <c r="I1397" s="108" t="s">
        <v>39</v>
      </c>
      <c r="J1397" s="344">
        <v>10</v>
      </c>
      <c r="K1397" s="344">
        <f>15+8*C1397/3+8*(D1397/2)/3</f>
        <v>20.333333333333332</v>
      </c>
      <c r="L1397" s="344">
        <f>J1397-K1397</f>
        <v>-10.333333333333332</v>
      </c>
      <c r="M1397" s="320">
        <f>SUMPRODUCT(TEXT(L1397-{0,5,15,25,35},"0;\0")*{0,2,3,3,7})</f>
        <v>0</v>
      </c>
    </row>
    <row r="1398" spans="1:13" ht="13.5">
      <c r="A1398" s="342" t="s">
        <v>2823</v>
      </c>
      <c r="B1398" s="342"/>
      <c r="C1398" s="235"/>
      <c r="D1398" s="235"/>
      <c r="E1398" s="22" t="s">
        <v>2824</v>
      </c>
      <c r="F1398" s="87" t="s">
        <v>2825</v>
      </c>
      <c r="G1398" s="31">
        <v>2</v>
      </c>
      <c r="H1398" s="31" t="s">
        <v>2826</v>
      </c>
      <c r="I1398" s="88" t="s">
        <v>2827</v>
      </c>
      <c r="J1398" s="345"/>
      <c r="K1398" s="345"/>
      <c r="L1398" s="345"/>
      <c r="M1398" s="321"/>
    </row>
    <row r="1399" spans="1:13" ht="13.5">
      <c r="A1399" s="343" t="s">
        <v>2823</v>
      </c>
      <c r="B1399" s="343"/>
      <c r="C1399" s="226"/>
      <c r="D1399" s="298"/>
      <c r="E1399" s="22" t="s">
        <v>83</v>
      </c>
      <c r="F1399" s="87" t="s">
        <v>1217</v>
      </c>
      <c r="G1399" s="87">
        <v>1</v>
      </c>
      <c r="H1399" s="18" t="s">
        <v>1226</v>
      </c>
      <c r="I1399" s="87" t="s">
        <v>1227</v>
      </c>
      <c r="J1399" s="346"/>
      <c r="K1399" s="346"/>
      <c r="L1399" s="346"/>
      <c r="M1399" s="322"/>
    </row>
    <row r="1400" spans="1:13" ht="13.5">
      <c r="A1400" s="341" t="s">
        <v>2823</v>
      </c>
      <c r="B1400" s="341" t="s">
        <v>1228</v>
      </c>
      <c r="C1400" s="225">
        <v>7</v>
      </c>
      <c r="D1400" s="225">
        <v>0</v>
      </c>
      <c r="E1400" s="31" t="s">
        <v>83</v>
      </c>
      <c r="F1400" s="31" t="s">
        <v>1217</v>
      </c>
      <c r="G1400" s="31">
        <v>4</v>
      </c>
      <c r="H1400" s="31" t="s">
        <v>1218</v>
      </c>
      <c r="I1400" s="108" t="s">
        <v>1219</v>
      </c>
      <c r="J1400" s="344">
        <v>28.66</v>
      </c>
      <c r="K1400" s="344">
        <f>15+8*C1400/3+8*(D1400/2)/3</f>
        <v>33.666666666666671</v>
      </c>
      <c r="L1400" s="344">
        <f>J1400-K1400</f>
        <v>-5.0066666666666713</v>
      </c>
      <c r="M1400" s="320">
        <f>SUMPRODUCT(TEXT(L1400-{0,5,15,25,35},"0;\0")*{0,2,3,3,7})</f>
        <v>0</v>
      </c>
    </row>
    <row r="1401" spans="1:13" ht="13.5">
      <c r="A1401" s="342" t="s">
        <v>2823</v>
      </c>
      <c r="B1401" s="342"/>
      <c r="C1401" s="235"/>
      <c r="D1401" s="235"/>
      <c r="E1401" s="22" t="s">
        <v>2824</v>
      </c>
      <c r="F1401" s="87" t="s">
        <v>2825</v>
      </c>
      <c r="G1401" s="31">
        <v>2</v>
      </c>
      <c r="H1401" s="31" t="s">
        <v>2826</v>
      </c>
      <c r="I1401" s="88" t="s">
        <v>2827</v>
      </c>
      <c r="J1401" s="345"/>
      <c r="K1401" s="345"/>
      <c r="L1401" s="345"/>
      <c r="M1401" s="321"/>
    </row>
    <row r="1402" spans="1:13" ht="13.5">
      <c r="A1402" s="343" t="s">
        <v>2823</v>
      </c>
      <c r="B1402" s="343"/>
      <c r="C1402" s="226"/>
      <c r="D1402" s="298"/>
      <c r="E1402" s="22" t="s">
        <v>83</v>
      </c>
      <c r="F1402" s="87" t="s">
        <v>1217</v>
      </c>
      <c r="G1402" s="87">
        <v>1</v>
      </c>
      <c r="H1402" s="18" t="s">
        <v>1229</v>
      </c>
      <c r="I1402" s="87" t="s">
        <v>1230</v>
      </c>
      <c r="J1402" s="346"/>
      <c r="K1402" s="346"/>
      <c r="L1402" s="346"/>
      <c r="M1402" s="322"/>
    </row>
    <row r="1403" spans="1:13" ht="13.5">
      <c r="A1403" s="341" t="s">
        <v>2828</v>
      </c>
      <c r="B1403" s="341" t="s">
        <v>1231</v>
      </c>
      <c r="C1403" s="225">
        <v>7</v>
      </c>
      <c r="D1403" s="225">
        <v>0</v>
      </c>
      <c r="E1403" s="31" t="s">
        <v>83</v>
      </c>
      <c r="F1403" s="31" t="s">
        <v>1217</v>
      </c>
      <c r="G1403" s="31">
        <v>4</v>
      </c>
      <c r="H1403" s="31" t="s">
        <v>1218</v>
      </c>
      <c r="I1403" s="108" t="s">
        <v>1219</v>
      </c>
      <c r="J1403" s="344">
        <v>28.66</v>
      </c>
      <c r="K1403" s="344">
        <f>15+8*C1403/3+8*(D1403/2)/3</f>
        <v>33.666666666666671</v>
      </c>
      <c r="L1403" s="344">
        <f>J1403-K1403</f>
        <v>-5.0066666666666713</v>
      </c>
      <c r="M1403" s="320">
        <f>SUMPRODUCT(TEXT(L1403-{0,5,15,25,35},"0;\0")*{0,2,3,3,7})</f>
        <v>0</v>
      </c>
    </row>
    <row r="1404" spans="1:13" ht="13.5">
      <c r="A1404" s="342" t="s">
        <v>2823</v>
      </c>
      <c r="B1404" s="342"/>
      <c r="C1404" s="235"/>
      <c r="D1404" s="235"/>
      <c r="E1404" s="22" t="s">
        <v>2824</v>
      </c>
      <c r="F1404" s="87" t="s">
        <v>2825</v>
      </c>
      <c r="G1404" s="31">
        <v>2</v>
      </c>
      <c r="H1404" s="31" t="s">
        <v>2826</v>
      </c>
      <c r="I1404" s="88" t="s">
        <v>2827</v>
      </c>
      <c r="J1404" s="345"/>
      <c r="K1404" s="345"/>
      <c r="L1404" s="345"/>
      <c r="M1404" s="321"/>
    </row>
    <row r="1405" spans="1:13" ht="13.5">
      <c r="A1405" s="343" t="s">
        <v>2823</v>
      </c>
      <c r="B1405" s="343"/>
      <c r="C1405" s="226"/>
      <c r="D1405" s="298"/>
      <c r="E1405" s="22" t="s">
        <v>83</v>
      </c>
      <c r="F1405" s="87" t="s">
        <v>1217</v>
      </c>
      <c r="G1405" s="87">
        <v>1</v>
      </c>
      <c r="H1405" s="18" t="s">
        <v>1229</v>
      </c>
      <c r="I1405" s="87" t="s">
        <v>1230</v>
      </c>
      <c r="J1405" s="346"/>
      <c r="K1405" s="346"/>
      <c r="L1405" s="346"/>
      <c r="M1405" s="322"/>
    </row>
    <row r="1406" spans="1:13" ht="13.5">
      <c r="A1406" s="341" t="s">
        <v>2828</v>
      </c>
      <c r="B1406" s="341" t="s">
        <v>1232</v>
      </c>
      <c r="C1406" s="225">
        <v>5</v>
      </c>
      <c r="D1406" s="225">
        <v>0</v>
      </c>
      <c r="E1406" s="31" t="s">
        <v>83</v>
      </c>
      <c r="F1406" s="31" t="s">
        <v>1217</v>
      </c>
      <c r="G1406" s="31">
        <v>4</v>
      </c>
      <c r="H1406" s="31" t="s">
        <v>1218</v>
      </c>
      <c r="I1406" s="108" t="s">
        <v>1219</v>
      </c>
      <c r="J1406" s="344">
        <v>23.33</v>
      </c>
      <c r="K1406" s="344">
        <f>15+8*C1406/3+8*(D1406/2)/3</f>
        <v>28.333333333333336</v>
      </c>
      <c r="L1406" s="344">
        <f>J1406-K1406</f>
        <v>-5.0033333333333374</v>
      </c>
      <c r="M1406" s="320">
        <f>SUMPRODUCT(TEXT(L1406-{0,5,15,25,35},"0;\0")*{0,2,3,3,7})</f>
        <v>0</v>
      </c>
    </row>
    <row r="1407" spans="1:13" ht="13.5">
      <c r="A1407" s="342" t="s">
        <v>2823</v>
      </c>
      <c r="B1407" s="342"/>
      <c r="C1407" s="235"/>
      <c r="D1407" s="235"/>
      <c r="E1407" s="22" t="s">
        <v>2824</v>
      </c>
      <c r="F1407" s="87" t="s">
        <v>2825</v>
      </c>
      <c r="G1407" s="31">
        <v>2</v>
      </c>
      <c r="H1407" s="31" t="s">
        <v>2826</v>
      </c>
      <c r="I1407" s="88" t="s">
        <v>2827</v>
      </c>
      <c r="J1407" s="345"/>
      <c r="K1407" s="345"/>
      <c r="L1407" s="345"/>
      <c r="M1407" s="321"/>
    </row>
    <row r="1408" spans="1:13" ht="13.5">
      <c r="A1408" s="343" t="s">
        <v>2823</v>
      </c>
      <c r="B1408" s="343"/>
      <c r="C1408" s="226"/>
      <c r="D1408" s="298"/>
      <c r="E1408" s="22" t="s">
        <v>83</v>
      </c>
      <c r="F1408" s="87" t="s">
        <v>1217</v>
      </c>
      <c r="G1408" s="87">
        <v>1</v>
      </c>
      <c r="H1408" s="18" t="s">
        <v>1226</v>
      </c>
      <c r="I1408" s="87" t="s">
        <v>1227</v>
      </c>
      <c r="J1408" s="346"/>
      <c r="K1408" s="346"/>
      <c r="L1408" s="346"/>
      <c r="M1408" s="322"/>
    </row>
    <row r="1409" spans="1:13" ht="13.5">
      <c r="A1409" s="341" t="s">
        <v>2823</v>
      </c>
      <c r="B1409" s="341" t="s">
        <v>1233</v>
      </c>
      <c r="C1409" s="225">
        <v>0</v>
      </c>
      <c r="D1409" s="225">
        <v>0</v>
      </c>
      <c r="E1409" s="22" t="s">
        <v>83</v>
      </c>
      <c r="F1409" s="87" t="s">
        <v>1217</v>
      </c>
      <c r="G1409" s="87">
        <v>1</v>
      </c>
      <c r="H1409" s="18" t="s">
        <v>1234</v>
      </c>
      <c r="I1409" s="87" t="s">
        <v>1235</v>
      </c>
      <c r="J1409" s="305">
        <v>10</v>
      </c>
      <c r="K1409" s="305">
        <f>15+8*C1409/3+8*(D1409/2)/3</f>
        <v>15</v>
      </c>
      <c r="L1409" s="305">
        <f>J1409-K1409</f>
        <v>-5</v>
      </c>
      <c r="M1409" s="335">
        <f>SUMPRODUCT(TEXT(L1409-{0,5,15,25,35},"0;\0")*{0,2,3,3,7})</f>
        <v>0</v>
      </c>
    </row>
    <row r="1410" spans="1:13" ht="13.5">
      <c r="A1410" s="343" t="s">
        <v>2828</v>
      </c>
      <c r="B1410" s="343"/>
      <c r="C1410" s="226"/>
      <c r="D1410" s="226"/>
      <c r="E1410" s="22" t="s">
        <v>83</v>
      </c>
      <c r="F1410" s="87" t="s">
        <v>1217</v>
      </c>
      <c r="G1410" s="87">
        <v>2</v>
      </c>
      <c r="H1410" s="28" t="s">
        <v>2826</v>
      </c>
      <c r="I1410" s="88" t="s">
        <v>2827</v>
      </c>
      <c r="J1410" s="307"/>
      <c r="K1410" s="307"/>
      <c r="L1410" s="307"/>
      <c r="M1410" s="336"/>
    </row>
    <row r="1411" spans="1:13" ht="13.5">
      <c r="A1411" s="341" t="s">
        <v>2823</v>
      </c>
      <c r="B1411" s="341" t="s">
        <v>1236</v>
      </c>
      <c r="C1411" s="225">
        <v>0</v>
      </c>
      <c r="D1411" s="225">
        <v>4</v>
      </c>
      <c r="E1411" s="22" t="s">
        <v>83</v>
      </c>
      <c r="F1411" s="87" t="s">
        <v>1217</v>
      </c>
      <c r="G1411" s="87">
        <v>1</v>
      </c>
      <c r="H1411" s="18" t="s">
        <v>1226</v>
      </c>
      <c r="I1411" s="87" t="s">
        <v>1227</v>
      </c>
      <c r="J1411" s="305">
        <v>10</v>
      </c>
      <c r="K1411" s="305">
        <f>15+8*C1411/3+8*(D1411/2)/3</f>
        <v>20.333333333333332</v>
      </c>
      <c r="L1411" s="305">
        <f>J1411-K1411</f>
        <v>-10.333333333333332</v>
      </c>
      <c r="M1411" s="335">
        <f>SUMPRODUCT(TEXT(L1411-{0,5,15,25,35},"0;\0")*{0,2,3,3,7})</f>
        <v>0</v>
      </c>
    </row>
    <row r="1412" spans="1:13" ht="13.5">
      <c r="A1412" s="343" t="s">
        <v>2823</v>
      </c>
      <c r="B1412" s="343"/>
      <c r="C1412" s="226"/>
      <c r="D1412" s="226"/>
      <c r="E1412" s="92" t="s">
        <v>2824</v>
      </c>
      <c r="F1412" s="88" t="s">
        <v>2825</v>
      </c>
      <c r="G1412" s="87">
        <v>3</v>
      </c>
      <c r="H1412" s="28" t="s">
        <v>2829</v>
      </c>
      <c r="I1412" s="88" t="s">
        <v>2830</v>
      </c>
      <c r="J1412" s="307"/>
      <c r="K1412" s="307"/>
      <c r="L1412" s="307"/>
      <c r="M1412" s="336"/>
    </row>
    <row r="1413" spans="1:13" ht="13.5">
      <c r="A1413" s="341" t="s">
        <v>2823</v>
      </c>
      <c r="B1413" s="341" t="s">
        <v>1237</v>
      </c>
      <c r="C1413" s="225">
        <v>0</v>
      </c>
      <c r="D1413" s="225">
        <v>7</v>
      </c>
      <c r="E1413" s="22" t="s">
        <v>83</v>
      </c>
      <c r="F1413" s="87" t="s">
        <v>1217</v>
      </c>
      <c r="G1413" s="87">
        <v>1</v>
      </c>
      <c r="H1413" s="18" t="s">
        <v>1234</v>
      </c>
      <c r="I1413" s="87" t="s">
        <v>1235</v>
      </c>
      <c r="J1413" s="305">
        <v>10</v>
      </c>
      <c r="K1413" s="305">
        <f>15+8*C1413/3+8*(D1413/2)/3</f>
        <v>24.333333333333336</v>
      </c>
      <c r="L1413" s="305">
        <f>J1413-K1413</f>
        <v>-14.333333333333336</v>
      </c>
      <c r="M1413" s="335">
        <f>SUMPRODUCT(TEXT(L1413-{0,5,15,25,35},"0;\0")*{0,2,3,3,7})</f>
        <v>0</v>
      </c>
    </row>
    <row r="1414" spans="1:13" ht="13.5">
      <c r="A1414" s="343" t="s">
        <v>2828</v>
      </c>
      <c r="B1414" s="343"/>
      <c r="C1414" s="226"/>
      <c r="D1414" s="226"/>
      <c r="E1414" s="92" t="s">
        <v>2831</v>
      </c>
      <c r="F1414" s="88" t="s">
        <v>2832</v>
      </c>
      <c r="G1414" s="87">
        <v>3</v>
      </c>
      <c r="H1414" s="28" t="s">
        <v>2833</v>
      </c>
      <c r="I1414" s="88" t="s">
        <v>2834</v>
      </c>
      <c r="J1414" s="307"/>
      <c r="K1414" s="307"/>
      <c r="L1414" s="307"/>
      <c r="M1414" s="336"/>
    </row>
    <row r="1415" spans="1:13" ht="13.5">
      <c r="A1415" s="341" t="s">
        <v>2828</v>
      </c>
      <c r="B1415" s="341" t="s">
        <v>1238</v>
      </c>
      <c r="C1415" s="225">
        <v>0</v>
      </c>
      <c r="D1415" s="225">
        <v>7</v>
      </c>
      <c r="E1415" s="92" t="s">
        <v>2835</v>
      </c>
      <c r="F1415" s="88" t="s">
        <v>2836</v>
      </c>
      <c r="G1415" s="87">
        <v>3</v>
      </c>
      <c r="H1415" s="28" t="s">
        <v>2837</v>
      </c>
      <c r="I1415" s="88" t="s">
        <v>2838</v>
      </c>
      <c r="J1415" s="305">
        <v>10</v>
      </c>
      <c r="K1415" s="305">
        <f>15+8*C1415/3+8*(D1415/2)/3</f>
        <v>24.333333333333336</v>
      </c>
      <c r="L1415" s="305">
        <f>J1415-K1415</f>
        <v>-14.333333333333336</v>
      </c>
      <c r="M1415" s="335">
        <f>SUMPRODUCT(TEXT(L1415-{0,5,15,25,35},"0;\0")*{0,2,3,3,7})</f>
        <v>0</v>
      </c>
    </row>
    <row r="1416" spans="1:13" ht="13.5">
      <c r="A1416" s="298" t="s">
        <v>2839</v>
      </c>
      <c r="B1416" s="298"/>
      <c r="C1416" s="298"/>
      <c r="D1416" s="298"/>
      <c r="E1416" s="22" t="s">
        <v>83</v>
      </c>
      <c r="F1416" s="87" t="s">
        <v>1217</v>
      </c>
      <c r="G1416" s="87">
        <v>1</v>
      </c>
      <c r="H1416" s="18" t="s">
        <v>1234</v>
      </c>
      <c r="I1416" s="87" t="s">
        <v>1235</v>
      </c>
      <c r="J1416" s="347"/>
      <c r="K1416" s="347"/>
      <c r="L1416" s="347"/>
      <c r="M1416" s="348"/>
    </row>
    <row r="1417" spans="1:13" ht="13.5">
      <c r="A1417" s="341" t="s">
        <v>2828</v>
      </c>
      <c r="B1417" s="341" t="s">
        <v>1239</v>
      </c>
      <c r="C1417" s="225">
        <v>0</v>
      </c>
      <c r="D1417" s="225">
        <v>3</v>
      </c>
      <c r="E1417" s="22" t="s">
        <v>83</v>
      </c>
      <c r="F1417" s="87" t="s">
        <v>1217</v>
      </c>
      <c r="G1417" s="31">
        <v>3</v>
      </c>
      <c r="H1417" s="31" t="s">
        <v>1220</v>
      </c>
      <c r="I1417" s="88" t="s">
        <v>1221</v>
      </c>
      <c r="J1417" s="344">
        <v>10</v>
      </c>
      <c r="K1417" s="344">
        <f>15+8*C1417/3+8*(D1417/2)/3</f>
        <v>19</v>
      </c>
      <c r="L1417" s="344">
        <f>J1417-K1417</f>
        <v>-9</v>
      </c>
      <c r="M1417" s="320">
        <f>SUMPRODUCT(TEXT(L1417-{0,5,15,25,35},"0;\0")*{0,2,3,3,7})</f>
        <v>0</v>
      </c>
    </row>
    <row r="1418" spans="1:13" ht="13.5">
      <c r="A1418" s="342" t="s">
        <v>2823</v>
      </c>
      <c r="B1418" s="342"/>
      <c r="C1418" s="235"/>
      <c r="D1418" s="235"/>
      <c r="E1418" s="92" t="s">
        <v>2824</v>
      </c>
      <c r="F1418" s="88" t="s">
        <v>2825</v>
      </c>
      <c r="G1418" s="87">
        <v>3</v>
      </c>
      <c r="H1418" s="28" t="s">
        <v>2829</v>
      </c>
      <c r="I1418" s="88" t="s">
        <v>2830</v>
      </c>
      <c r="J1418" s="345"/>
      <c r="K1418" s="345"/>
      <c r="L1418" s="345"/>
      <c r="M1418" s="321"/>
    </row>
    <row r="1419" spans="1:13" ht="13.5">
      <c r="A1419" s="343" t="s">
        <v>2823</v>
      </c>
      <c r="B1419" s="343"/>
      <c r="C1419" s="226"/>
      <c r="D1419" s="298"/>
      <c r="E1419" s="22" t="s">
        <v>83</v>
      </c>
      <c r="F1419" s="87" t="s">
        <v>1217</v>
      </c>
      <c r="G1419" s="87">
        <v>3</v>
      </c>
      <c r="H1419" s="87" t="s">
        <v>1222</v>
      </c>
      <c r="I1419" s="87" t="s">
        <v>1223</v>
      </c>
      <c r="J1419" s="346"/>
      <c r="K1419" s="346"/>
      <c r="L1419" s="346"/>
      <c r="M1419" s="322"/>
    </row>
    <row r="1420" spans="1:13" ht="13.5">
      <c r="A1420" s="341" t="s">
        <v>2828</v>
      </c>
      <c r="B1420" s="341" t="s">
        <v>1240</v>
      </c>
      <c r="C1420" s="225">
        <v>5</v>
      </c>
      <c r="D1420" s="225">
        <v>5</v>
      </c>
      <c r="E1420" s="31" t="s">
        <v>83</v>
      </c>
      <c r="F1420" s="31" t="s">
        <v>1217</v>
      </c>
      <c r="G1420" s="31">
        <v>4</v>
      </c>
      <c r="H1420" s="31" t="s">
        <v>1218</v>
      </c>
      <c r="I1420" s="108" t="s">
        <v>1219</v>
      </c>
      <c r="J1420" s="344">
        <v>23.33</v>
      </c>
      <c r="K1420" s="344">
        <f>15+8*C1420/3+8*(D1420/2)/3</f>
        <v>35</v>
      </c>
      <c r="L1420" s="344">
        <f>J1420-K1420</f>
        <v>-11.670000000000002</v>
      </c>
      <c r="M1420" s="320">
        <f>SUMPRODUCT(TEXT(L1420-{0,5,15,25,35},"0;\0")*{0,2,3,3,7})</f>
        <v>0</v>
      </c>
    </row>
    <row r="1421" spans="1:13" ht="13.5">
      <c r="A1421" s="342" t="s">
        <v>2823</v>
      </c>
      <c r="B1421" s="342"/>
      <c r="C1421" s="235"/>
      <c r="D1421" s="297"/>
      <c r="E1421" s="31" t="s">
        <v>83</v>
      </c>
      <c r="F1421" s="31" t="s">
        <v>1217</v>
      </c>
      <c r="G1421" s="31">
        <v>3</v>
      </c>
      <c r="H1421" s="31" t="s">
        <v>1220</v>
      </c>
      <c r="I1421" s="88" t="s">
        <v>1221</v>
      </c>
      <c r="J1421" s="345"/>
      <c r="K1421" s="345"/>
      <c r="L1421" s="345"/>
      <c r="M1421" s="321"/>
    </row>
    <row r="1422" spans="1:13" ht="13.5">
      <c r="A1422" s="343" t="s">
        <v>2823</v>
      </c>
      <c r="B1422" s="343"/>
      <c r="C1422" s="226"/>
      <c r="D1422" s="298"/>
      <c r="E1422" s="22" t="s">
        <v>83</v>
      </c>
      <c r="F1422" s="87" t="s">
        <v>1217</v>
      </c>
      <c r="G1422" s="87">
        <v>1</v>
      </c>
      <c r="H1422" s="18" t="s">
        <v>1226</v>
      </c>
      <c r="I1422" s="87" t="s">
        <v>1227</v>
      </c>
      <c r="J1422" s="346"/>
      <c r="K1422" s="346"/>
      <c r="L1422" s="346"/>
      <c r="M1422" s="322"/>
    </row>
    <row r="1423" spans="1:13" ht="13.5">
      <c r="A1423" s="341" t="s">
        <v>2823</v>
      </c>
      <c r="B1423" s="341" t="s">
        <v>1241</v>
      </c>
      <c r="C1423" s="225">
        <v>0</v>
      </c>
      <c r="D1423" s="225">
        <v>3</v>
      </c>
      <c r="E1423" s="92" t="s">
        <v>2840</v>
      </c>
      <c r="F1423" s="88" t="s">
        <v>2841</v>
      </c>
      <c r="G1423" s="87">
        <v>3</v>
      </c>
      <c r="H1423" s="28" t="s">
        <v>2842</v>
      </c>
      <c r="I1423" s="88" t="s">
        <v>2843</v>
      </c>
      <c r="J1423" s="305">
        <v>10</v>
      </c>
      <c r="K1423" s="305">
        <f>15+8*C1423/3+8*(D1423/2)/3</f>
        <v>19</v>
      </c>
      <c r="L1423" s="305">
        <f>J1423-K1423</f>
        <v>-9</v>
      </c>
      <c r="M1423" s="335">
        <f>SUMPRODUCT(TEXT(L1423-{0,5,15,25,35},"0;\0")*{0,2,3,3,7})</f>
        <v>0</v>
      </c>
    </row>
    <row r="1424" spans="1:13" ht="13.5">
      <c r="A1424" s="342" t="s">
        <v>2844</v>
      </c>
      <c r="B1424" s="342"/>
      <c r="C1424" s="297"/>
      <c r="D1424" s="297"/>
      <c r="E1424" s="92" t="s">
        <v>2840</v>
      </c>
      <c r="F1424" s="88" t="s">
        <v>2841</v>
      </c>
      <c r="G1424" s="87">
        <v>3</v>
      </c>
      <c r="H1424" s="28" t="s">
        <v>2845</v>
      </c>
      <c r="I1424" s="88" t="s">
        <v>2846</v>
      </c>
      <c r="J1424" s="306"/>
      <c r="K1424" s="306"/>
      <c r="L1424" s="306"/>
      <c r="M1424" s="337"/>
    </row>
    <row r="1425" spans="1:13" ht="13.5">
      <c r="A1425" s="298" t="s">
        <v>2844</v>
      </c>
      <c r="B1425" s="298"/>
      <c r="C1425" s="298"/>
      <c r="D1425" s="298"/>
      <c r="E1425" s="22" t="s">
        <v>83</v>
      </c>
      <c r="F1425" s="87" t="s">
        <v>1217</v>
      </c>
      <c r="G1425" s="87">
        <v>3</v>
      </c>
      <c r="H1425" s="87" t="s">
        <v>1222</v>
      </c>
      <c r="I1425" s="87" t="s">
        <v>1223</v>
      </c>
      <c r="J1425" s="307"/>
      <c r="K1425" s="307"/>
      <c r="L1425" s="307"/>
      <c r="M1425" s="336"/>
    </row>
    <row r="1426" spans="1:13" ht="13.5">
      <c r="A1426" s="341" t="s">
        <v>2828</v>
      </c>
      <c r="B1426" s="341" t="s">
        <v>1242</v>
      </c>
      <c r="C1426" s="296">
        <v>0</v>
      </c>
      <c r="D1426" s="296">
        <v>6</v>
      </c>
      <c r="E1426" s="22" t="s">
        <v>83</v>
      </c>
      <c r="F1426" s="87" t="s">
        <v>1217</v>
      </c>
      <c r="G1426" s="31">
        <v>2</v>
      </c>
      <c r="H1426" s="31" t="s">
        <v>1225</v>
      </c>
      <c r="I1426" s="108" t="s">
        <v>39</v>
      </c>
      <c r="J1426" s="344">
        <v>10</v>
      </c>
      <c r="K1426" s="344">
        <f>15+8*C1426/3+8*(D1426/2)/3</f>
        <v>23</v>
      </c>
      <c r="L1426" s="344">
        <f>J1426-K1426</f>
        <v>-13</v>
      </c>
      <c r="M1426" s="320">
        <f>SUMPRODUCT(TEXT(L1426-{0,5,15,25,35},"0;\0")*{0,2,3,3,7})</f>
        <v>0</v>
      </c>
    </row>
    <row r="1427" spans="1:13" ht="13.5">
      <c r="A1427" s="342" t="s">
        <v>2823</v>
      </c>
      <c r="B1427" s="342"/>
      <c r="C1427" s="297"/>
      <c r="D1427" s="297"/>
      <c r="E1427" s="22" t="s">
        <v>83</v>
      </c>
      <c r="F1427" s="87" t="s">
        <v>1217</v>
      </c>
      <c r="G1427" s="31">
        <v>3</v>
      </c>
      <c r="H1427" s="31" t="s">
        <v>1220</v>
      </c>
      <c r="I1427" s="88" t="s">
        <v>1221</v>
      </c>
      <c r="J1427" s="345"/>
      <c r="K1427" s="345"/>
      <c r="L1427" s="345"/>
      <c r="M1427" s="321"/>
    </row>
    <row r="1428" spans="1:13" ht="13.5">
      <c r="A1428" s="342" t="s">
        <v>2823</v>
      </c>
      <c r="B1428" s="342"/>
      <c r="C1428" s="297"/>
      <c r="D1428" s="297"/>
      <c r="E1428" s="92" t="s">
        <v>2824</v>
      </c>
      <c r="F1428" s="88" t="s">
        <v>2825</v>
      </c>
      <c r="G1428" s="87">
        <v>3</v>
      </c>
      <c r="H1428" s="28" t="s">
        <v>2847</v>
      </c>
      <c r="I1428" s="88" t="s">
        <v>2848</v>
      </c>
      <c r="J1428" s="345"/>
      <c r="K1428" s="345"/>
      <c r="L1428" s="345"/>
      <c r="M1428" s="321"/>
    </row>
    <row r="1429" spans="1:13" ht="13.5">
      <c r="A1429" s="343" t="s">
        <v>2823</v>
      </c>
      <c r="B1429" s="343"/>
      <c r="C1429" s="298"/>
      <c r="D1429" s="298"/>
      <c r="E1429" s="22" t="s">
        <v>83</v>
      </c>
      <c r="F1429" s="87" t="s">
        <v>1217</v>
      </c>
      <c r="G1429" s="87">
        <v>4</v>
      </c>
      <c r="H1429" s="18" t="s">
        <v>1243</v>
      </c>
      <c r="I1429" s="87" t="s">
        <v>1244</v>
      </c>
      <c r="J1429" s="346"/>
      <c r="K1429" s="346"/>
      <c r="L1429" s="346"/>
      <c r="M1429" s="322"/>
    </row>
    <row r="1430" spans="1:13" ht="13.5">
      <c r="A1430" s="341" t="s">
        <v>2828</v>
      </c>
      <c r="B1430" s="341" t="s">
        <v>1245</v>
      </c>
      <c r="C1430" s="296">
        <v>0</v>
      </c>
      <c r="D1430" s="225">
        <v>6</v>
      </c>
      <c r="E1430" s="92" t="s">
        <v>2831</v>
      </c>
      <c r="F1430" s="88" t="s">
        <v>2832</v>
      </c>
      <c r="G1430" s="87">
        <v>3</v>
      </c>
      <c r="H1430" s="28" t="s">
        <v>2849</v>
      </c>
      <c r="I1430" s="88" t="s">
        <v>2850</v>
      </c>
      <c r="J1430" s="305">
        <v>10</v>
      </c>
      <c r="K1430" s="305">
        <f>15+8*C1430/3+8*(D1430/2)/3</f>
        <v>23</v>
      </c>
      <c r="L1430" s="305">
        <f>J1430-K1430</f>
        <v>-13</v>
      </c>
      <c r="M1430" s="335">
        <f>SUMPRODUCT(TEXT(L1430-{0,5,15,25,35},"0;\0")*{0,2,3,3,7})</f>
        <v>0</v>
      </c>
    </row>
    <row r="1431" spans="1:13" ht="13.5">
      <c r="A1431" s="298" t="s">
        <v>2828</v>
      </c>
      <c r="B1431" s="298"/>
      <c r="C1431" s="298"/>
      <c r="D1431" s="298"/>
      <c r="E1431" s="22" t="s">
        <v>83</v>
      </c>
      <c r="F1431" s="87" t="s">
        <v>1217</v>
      </c>
      <c r="G1431" s="87">
        <v>1</v>
      </c>
      <c r="H1431" s="18" t="s">
        <v>1234</v>
      </c>
      <c r="I1431" s="87" t="s">
        <v>1235</v>
      </c>
      <c r="J1431" s="307"/>
      <c r="K1431" s="307"/>
      <c r="L1431" s="307"/>
      <c r="M1431" s="336"/>
    </row>
    <row r="1432" spans="1:13" ht="13.5">
      <c r="A1432" s="341" t="s">
        <v>2828</v>
      </c>
      <c r="B1432" s="341" t="s">
        <v>1246</v>
      </c>
      <c r="C1432" s="225">
        <v>0</v>
      </c>
      <c r="D1432" s="296">
        <v>5</v>
      </c>
      <c r="E1432" s="92" t="s">
        <v>2851</v>
      </c>
      <c r="F1432" s="88" t="s">
        <v>2852</v>
      </c>
      <c r="G1432" s="87">
        <v>3</v>
      </c>
      <c r="H1432" s="28" t="s">
        <v>2853</v>
      </c>
      <c r="I1432" s="88" t="s">
        <v>2854</v>
      </c>
      <c r="J1432" s="305">
        <v>10</v>
      </c>
      <c r="K1432" s="305">
        <f>15+8*C1432/3+8*(D1432/2)/3</f>
        <v>21.666666666666668</v>
      </c>
      <c r="L1432" s="305">
        <f>J1432-K1432</f>
        <v>-11.666666666666668</v>
      </c>
      <c r="M1432" s="335">
        <f>SUMPRODUCT(TEXT(L1432-{0,5,15,25,35},"0;\0")*{0,2,3,3,7})</f>
        <v>0</v>
      </c>
    </row>
    <row r="1433" spans="1:13" ht="13.5">
      <c r="A1433" s="349" t="s">
        <v>2855</v>
      </c>
      <c r="B1433" s="349"/>
      <c r="C1433" s="298"/>
      <c r="D1433" s="298"/>
      <c r="E1433" s="22" t="s">
        <v>83</v>
      </c>
      <c r="F1433" s="87" t="s">
        <v>1217</v>
      </c>
      <c r="G1433" s="87">
        <v>4</v>
      </c>
      <c r="H1433" s="18" t="s">
        <v>1243</v>
      </c>
      <c r="I1433" s="87" t="s">
        <v>1244</v>
      </c>
      <c r="J1433" s="347"/>
      <c r="K1433" s="347"/>
      <c r="L1433" s="347"/>
      <c r="M1433" s="348"/>
    </row>
    <row r="1434" spans="1:13" ht="13.5">
      <c r="A1434" s="341" t="s">
        <v>2828</v>
      </c>
      <c r="B1434" s="341" t="s">
        <v>1247</v>
      </c>
      <c r="C1434" s="296">
        <v>0</v>
      </c>
      <c r="D1434" s="225">
        <v>3</v>
      </c>
      <c r="E1434" s="92" t="s">
        <v>2856</v>
      </c>
      <c r="F1434" s="88" t="s">
        <v>2857</v>
      </c>
      <c r="G1434" s="87">
        <v>3</v>
      </c>
      <c r="H1434" s="28" t="s">
        <v>2858</v>
      </c>
      <c r="I1434" s="88" t="s">
        <v>2859</v>
      </c>
      <c r="J1434" s="305">
        <v>10</v>
      </c>
      <c r="K1434" s="305">
        <f>15+8*C1434/3+8*(D1434/2)/3</f>
        <v>19</v>
      </c>
      <c r="L1434" s="305">
        <f>J1434-K1434</f>
        <v>-9</v>
      </c>
      <c r="M1434" s="335">
        <f>SUMPRODUCT(TEXT(L1434-{0,5,15,25,35},"0;\0")*{0,2,3,3,7})</f>
        <v>0</v>
      </c>
    </row>
    <row r="1435" spans="1:13" ht="13.5">
      <c r="A1435" s="298" t="s">
        <v>2860</v>
      </c>
      <c r="B1435" s="298"/>
      <c r="C1435" s="298"/>
      <c r="D1435" s="298"/>
      <c r="E1435" s="22" t="s">
        <v>83</v>
      </c>
      <c r="F1435" s="87" t="s">
        <v>1217</v>
      </c>
      <c r="G1435" s="87">
        <v>1</v>
      </c>
      <c r="H1435" s="18" t="s">
        <v>1226</v>
      </c>
      <c r="I1435" s="87" t="s">
        <v>1227</v>
      </c>
      <c r="J1435" s="307"/>
      <c r="K1435" s="307"/>
      <c r="L1435" s="307"/>
      <c r="M1435" s="336"/>
    </row>
    <row r="1436" spans="1:13" ht="13.5">
      <c r="A1436" s="341" t="s">
        <v>2823</v>
      </c>
      <c r="B1436" s="341" t="s">
        <v>1248</v>
      </c>
      <c r="C1436" s="225">
        <v>4</v>
      </c>
      <c r="D1436" s="225">
        <v>3</v>
      </c>
      <c r="E1436" s="31" t="s">
        <v>83</v>
      </c>
      <c r="F1436" s="31" t="s">
        <v>1217</v>
      </c>
      <c r="G1436" s="31">
        <v>4</v>
      </c>
      <c r="H1436" s="31" t="s">
        <v>1218</v>
      </c>
      <c r="I1436" s="108" t="s">
        <v>1219</v>
      </c>
      <c r="J1436" s="344">
        <v>20.66</v>
      </c>
      <c r="K1436" s="344">
        <f>15+8*C1436/3+8*(D1436/2)/3</f>
        <v>29.666666666666664</v>
      </c>
      <c r="L1436" s="344">
        <f>J1436-K1436</f>
        <v>-9.0066666666666642</v>
      </c>
      <c r="M1436" s="320">
        <f>SUMPRODUCT(TEXT(L1436-{0,5,15,25,35},"0;\0")*{0,2,3,3,7})</f>
        <v>0</v>
      </c>
    </row>
    <row r="1437" spans="1:13" ht="13.5">
      <c r="A1437" s="342" t="s">
        <v>2823</v>
      </c>
      <c r="B1437" s="342"/>
      <c r="C1437" s="235"/>
      <c r="D1437" s="235"/>
      <c r="E1437" s="92" t="s">
        <v>2824</v>
      </c>
      <c r="F1437" s="88" t="s">
        <v>2825</v>
      </c>
      <c r="G1437" s="87">
        <v>3</v>
      </c>
      <c r="H1437" s="28" t="s">
        <v>2847</v>
      </c>
      <c r="I1437" s="88" t="s">
        <v>2848</v>
      </c>
      <c r="J1437" s="345"/>
      <c r="K1437" s="345"/>
      <c r="L1437" s="345"/>
      <c r="M1437" s="321"/>
    </row>
    <row r="1438" spans="1:13" ht="13.5">
      <c r="A1438" s="343" t="s">
        <v>2823</v>
      </c>
      <c r="B1438" s="343"/>
      <c r="C1438" s="226"/>
      <c r="D1438" s="298"/>
      <c r="E1438" s="22" t="s">
        <v>83</v>
      </c>
      <c r="F1438" s="87" t="s">
        <v>1217</v>
      </c>
      <c r="G1438" s="87">
        <v>3</v>
      </c>
      <c r="H1438" s="87" t="s">
        <v>1222</v>
      </c>
      <c r="I1438" s="87" t="s">
        <v>1223</v>
      </c>
      <c r="J1438" s="346"/>
      <c r="K1438" s="346"/>
      <c r="L1438" s="346"/>
      <c r="M1438" s="322"/>
    </row>
    <row r="1439" spans="1:13" ht="13.5">
      <c r="A1439" s="145" t="s">
        <v>2828</v>
      </c>
      <c r="B1439" s="145" t="s">
        <v>1249</v>
      </c>
      <c r="C1439" s="22">
        <v>0</v>
      </c>
      <c r="D1439" s="22">
        <v>4</v>
      </c>
      <c r="E1439" s="22" t="s">
        <v>83</v>
      </c>
      <c r="F1439" s="87" t="s">
        <v>1217</v>
      </c>
      <c r="G1439" s="87">
        <v>3</v>
      </c>
      <c r="H1439" s="87" t="s">
        <v>1222</v>
      </c>
      <c r="I1439" s="87" t="s">
        <v>1223</v>
      </c>
      <c r="J1439" s="79">
        <v>1.3</v>
      </c>
      <c r="K1439" s="79">
        <f>15+8*C1439/3+8*(D1439/2)/3</f>
        <v>20.333333333333332</v>
      </c>
      <c r="L1439" s="79">
        <f>J1439-K1439</f>
        <v>-19.033333333333331</v>
      </c>
      <c r="M1439" s="29">
        <f>SUMPRODUCT(TEXT(L1439-{0,5,15,25,35},"0;\0")*{0,2,3,3,7})</f>
        <v>0</v>
      </c>
    </row>
    <row r="1440" spans="1:13" ht="13.5">
      <c r="A1440" s="145" t="s">
        <v>2828</v>
      </c>
      <c r="B1440" s="145" t="s">
        <v>1250</v>
      </c>
      <c r="C1440" s="22">
        <v>0</v>
      </c>
      <c r="D1440" s="22">
        <v>11</v>
      </c>
      <c r="E1440" s="22" t="s">
        <v>83</v>
      </c>
      <c r="F1440" s="87" t="s">
        <v>1217</v>
      </c>
      <c r="G1440" s="87">
        <v>1</v>
      </c>
      <c r="H1440" s="18" t="s">
        <v>1234</v>
      </c>
      <c r="I1440" s="87" t="s">
        <v>1235</v>
      </c>
      <c r="J1440" s="79">
        <v>2.5</v>
      </c>
      <c r="K1440" s="79">
        <f>15+8*C1440/3+8*(D1440/2)/3</f>
        <v>29.666666666666664</v>
      </c>
      <c r="L1440" s="79">
        <f>J1440-K1440</f>
        <v>-27.166666666666664</v>
      </c>
      <c r="M1440" s="29">
        <f>SUMPRODUCT(TEXT(L1440-{0,5,15,25,35},"0;\0")*{0,2,3,3,7})</f>
        <v>0</v>
      </c>
    </row>
    <row r="1441" spans="1:13" ht="13.5">
      <c r="A1441" s="341" t="s">
        <v>2828</v>
      </c>
      <c r="B1441" s="341" t="s">
        <v>1251</v>
      </c>
      <c r="C1441" s="225">
        <v>3</v>
      </c>
      <c r="D1441" s="225">
        <v>0</v>
      </c>
      <c r="E1441" s="31" t="s">
        <v>83</v>
      </c>
      <c r="F1441" s="31" t="s">
        <v>1217</v>
      </c>
      <c r="G1441" s="31">
        <v>4</v>
      </c>
      <c r="H1441" s="31" t="s">
        <v>1218</v>
      </c>
      <c r="I1441" s="108" t="s">
        <v>1219</v>
      </c>
      <c r="J1441" s="344">
        <v>18</v>
      </c>
      <c r="K1441" s="344">
        <f>15+8*C1441/3+8*(D1441/2)/3</f>
        <v>23</v>
      </c>
      <c r="L1441" s="344">
        <f>J1441-K1441</f>
        <v>-5</v>
      </c>
      <c r="M1441" s="320">
        <f>SUMPRODUCT(TEXT(L1441-{0,5,15,25,35},"0;\0")*{0,2,3,3,7})</f>
        <v>0</v>
      </c>
    </row>
    <row r="1442" spans="1:13" ht="13.5">
      <c r="A1442" s="342" t="s">
        <v>2823</v>
      </c>
      <c r="B1442" s="342"/>
      <c r="C1442" s="235"/>
      <c r="D1442" s="235"/>
      <c r="E1442" s="59" t="s">
        <v>2824</v>
      </c>
      <c r="F1442" s="59" t="s">
        <v>2825</v>
      </c>
      <c r="G1442" s="31">
        <v>3</v>
      </c>
      <c r="H1442" s="59" t="s">
        <v>2861</v>
      </c>
      <c r="I1442" s="108" t="s">
        <v>2862</v>
      </c>
      <c r="J1442" s="345"/>
      <c r="K1442" s="345"/>
      <c r="L1442" s="345"/>
      <c r="M1442" s="321"/>
    </row>
    <row r="1443" spans="1:13" ht="13.5">
      <c r="A1443" s="343" t="s">
        <v>2823</v>
      </c>
      <c r="B1443" s="343"/>
      <c r="C1443" s="226"/>
      <c r="D1443" s="298"/>
      <c r="E1443" s="22" t="s">
        <v>83</v>
      </c>
      <c r="F1443" s="87" t="s">
        <v>1217</v>
      </c>
      <c r="G1443" s="87">
        <v>1</v>
      </c>
      <c r="H1443" s="18" t="s">
        <v>1226</v>
      </c>
      <c r="I1443" s="87" t="s">
        <v>1227</v>
      </c>
      <c r="J1443" s="346"/>
      <c r="K1443" s="346"/>
      <c r="L1443" s="346"/>
      <c r="M1443" s="322"/>
    </row>
    <row r="1444" spans="1:13" ht="13.5">
      <c r="A1444" s="341" t="s">
        <v>2823</v>
      </c>
      <c r="B1444" s="341" t="s">
        <v>1252</v>
      </c>
      <c r="C1444" s="225">
        <v>0</v>
      </c>
      <c r="D1444" s="225">
        <v>0</v>
      </c>
      <c r="E1444" s="22" t="s">
        <v>83</v>
      </c>
      <c r="F1444" s="87" t="s">
        <v>1217</v>
      </c>
      <c r="G1444" s="31">
        <v>3</v>
      </c>
      <c r="H1444" s="31" t="s">
        <v>1220</v>
      </c>
      <c r="I1444" s="88" t="s">
        <v>1221</v>
      </c>
      <c r="J1444" s="344">
        <v>10</v>
      </c>
      <c r="K1444" s="344">
        <f>15+8*C1444/3+8*(D1444/2)/3</f>
        <v>15</v>
      </c>
      <c r="L1444" s="344">
        <f>J1444-K1444</f>
        <v>-5</v>
      </c>
      <c r="M1444" s="320">
        <f>SUMPRODUCT(TEXT(L1444-{0,5,15,25,35},"0;\0")*{0,2,3,3,7})</f>
        <v>0</v>
      </c>
    </row>
    <row r="1445" spans="1:13" ht="13.5">
      <c r="A1445" s="342" t="s">
        <v>2823</v>
      </c>
      <c r="B1445" s="342"/>
      <c r="C1445" s="235"/>
      <c r="D1445" s="235"/>
      <c r="E1445" s="59" t="s">
        <v>2824</v>
      </c>
      <c r="F1445" s="59" t="s">
        <v>2825</v>
      </c>
      <c r="G1445" s="31">
        <v>3</v>
      </c>
      <c r="H1445" s="59" t="s">
        <v>2861</v>
      </c>
      <c r="I1445" s="108" t="s">
        <v>2862</v>
      </c>
      <c r="J1445" s="345"/>
      <c r="K1445" s="345"/>
      <c r="L1445" s="345"/>
      <c r="M1445" s="321"/>
    </row>
    <row r="1446" spans="1:13" ht="13.5">
      <c r="A1446" s="343" t="s">
        <v>2823</v>
      </c>
      <c r="B1446" s="343"/>
      <c r="C1446" s="226"/>
      <c r="D1446" s="298"/>
      <c r="E1446" s="22" t="s">
        <v>83</v>
      </c>
      <c r="F1446" s="87" t="s">
        <v>1217</v>
      </c>
      <c r="G1446" s="87">
        <v>1</v>
      </c>
      <c r="H1446" s="18" t="s">
        <v>1226</v>
      </c>
      <c r="I1446" s="87" t="s">
        <v>1227</v>
      </c>
      <c r="J1446" s="346"/>
      <c r="K1446" s="346"/>
      <c r="L1446" s="346"/>
      <c r="M1446" s="322"/>
    </row>
    <row r="1447" spans="1:13" ht="13.5">
      <c r="A1447" s="341" t="s">
        <v>2823</v>
      </c>
      <c r="B1447" s="341" t="s">
        <v>1253</v>
      </c>
      <c r="C1447" s="225">
        <v>7</v>
      </c>
      <c r="D1447" s="225">
        <v>4</v>
      </c>
      <c r="E1447" s="31" t="s">
        <v>83</v>
      </c>
      <c r="F1447" s="31" t="s">
        <v>1217</v>
      </c>
      <c r="G1447" s="31">
        <v>4</v>
      </c>
      <c r="H1447" s="31" t="s">
        <v>1218</v>
      </c>
      <c r="I1447" s="108" t="s">
        <v>1219</v>
      </c>
      <c r="J1447" s="344">
        <v>28.66</v>
      </c>
      <c r="K1447" s="344">
        <f>15+8*C1447/3+8*(D1447/2)/3</f>
        <v>39.000000000000007</v>
      </c>
      <c r="L1447" s="344">
        <f>J1447-K1447</f>
        <v>-10.340000000000007</v>
      </c>
      <c r="M1447" s="320">
        <f>SUMPRODUCT(TEXT(L1447-{0,5,15,25,35},"0;\0")*{0,2,3,3,7})</f>
        <v>0</v>
      </c>
    </row>
    <row r="1448" spans="1:13" ht="13.5">
      <c r="A1448" s="342" t="s">
        <v>2823</v>
      </c>
      <c r="B1448" s="342"/>
      <c r="C1448" s="235"/>
      <c r="D1448" s="235"/>
      <c r="E1448" s="59" t="s">
        <v>2824</v>
      </c>
      <c r="F1448" s="59" t="s">
        <v>2825</v>
      </c>
      <c r="G1448" s="31">
        <v>3</v>
      </c>
      <c r="H1448" s="59" t="s">
        <v>2861</v>
      </c>
      <c r="I1448" s="108" t="s">
        <v>2862</v>
      </c>
      <c r="J1448" s="345"/>
      <c r="K1448" s="345"/>
      <c r="L1448" s="345"/>
      <c r="M1448" s="321"/>
    </row>
    <row r="1449" spans="1:13" ht="13.5">
      <c r="A1449" s="343" t="s">
        <v>2823</v>
      </c>
      <c r="B1449" s="343"/>
      <c r="C1449" s="226"/>
      <c r="D1449" s="298"/>
      <c r="E1449" s="22" t="s">
        <v>83</v>
      </c>
      <c r="F1449" s="87" t="s">
        <v>1217</v>
      </c>
      <c r="G1449" s="87">
        <v>1</v>
      </c>
      <c r="H1449" s="18" t="s">
        <v>1229</v>
      </c>
      <c r="I1449" s="87" t="s">
        <v>1230</v>
      </c>
      <c r="J1449" s="346"/>
      <c r="K1449" s="346"/>
      <c r="L1449" s="346"/>
      <c r="M1449" s="322"/>
    </row>
    <row r="1450" spans="1:13" ht="13.5">
      <c r="A1450" s="341" t="s">
        <v>2828</v>
      </c>
      <c r="B1450" s="341" t="s">
        <v>1254</v>
      </c>
      <c r="C1450" s="225">
        <v>0</v>
      </c>
      <c r="D1450" s="225">
        <v>6</v>
      </c>
      <c r="E1450" s="22" t="s">
        <v>83</v>
      </c>
      <c r="F1450" s="87" t="s">
        <v>1217</v>
      </c>
      <c r="G1450" s="31">
        <v>3</v>
      </c>
      <c r="H1450" s="31" t="s">
        <v>1220</v>
      </c>
      <c r="I1450" s="88" t="s">
        <v>1221</v>
      </c>
      <c r="J1450" s="344">
        <v>10</v>
      </c>
      <c r="K1450" s="344">
        <f>15+8*C1450/3+8*(D1450/2)/3</f>
        <v>23</v>
      </c>
      <c r="L1450" s="344">
        <f>J1450-K1450</f>
        <v>-13</v>
      </c>
      <c r="M1450" s="320">
        <f>SUMPRODUCT(TEXT(L1450-{0,5,15,25,35},"0;\0")*{0,2,3,3,7})</f>
        <v>0</v>
      </c>
    </row>
    <row r="1451" spans="1:13" ht="13.5">
      <c r="A1451" s="342" t="s">
        <v>2823</v>
      </c>
      <c r="B1451" s="342"/>
      <c r="C1451" s="235"/>
      <c r="D1451" s="235"/>
      <c r="E1451" s="59" t="s">
        <v>2824</v>
      </c>
      <c r="F1451" s="59" t="s">
        <v>2825</v>
      </c>
      <c r="G1451" s="31">
        <v>3</v>
      </c>
      <c r="H1451" s="59" t="s">
        <v>2861</v>
      </c>
      <c r="I1451" s="108" t="s">
        <v>2862</v>
      </c>
      <c r="J1451" s="345"/>
      <c r="K1451" s="345"/>
      <c r="L1451" s="345"/>
      <c r="M1451" s="321"/>
    </row>
    <row r="1452" spans="1:13" ht="13.5">
      <c r="A1452" s="343" t="s">
        <v>2823</v>
      </c>
      <c r="B1452" s="343"/>
      <c r="C1452" s="226"/>
      <c r="D1452" s="298"/>
      <c r="E1452" s="22" t="s">
        <v>83</v>
      </c>
      <c r="F1452" s="87" t="s">
        <v>1217</v>
      </c>
      <c r="G1452" s="87">
        <v>1</v>
      </c>
      <c r="H1452" s="18" t="s">
        <v>1229</v>
      </c>
      <c r="I1452" s="87" t="s">
        <v>1230</v>
      </c>
      <c r="J1452" s="346"/>
      <c r="K1452" s="346"/>
      <c r="L1452" s="346"/>
      <c r="M1452" s="322"/>
    </row>
    <row r="1453" spans="1:13" ht="13.5">
      <c r="A1453" s="145" t="s">
        <v>2828</v>
      </c>
      <c r="B1453" s="145" t="s">
        <v>1255</v>
      </c>
      <c r="C1453" s="87">
        <v>0</v>
      </c>
      <c r="D1453" s="87">
        <v>2</v>
      </c>
      <c r="E1453" s="22" t="s">
        <v>83</v>
      </c>
      <c r="F1453" s="87" t="s">
        <v>1217</v>
      </c>
      <c r="G1453" s="87">
        <v>4</v>
      </c>
      <c r="H1453" s="18" t="s">
        <v>1243</v>
      </c>
      <c r="I1453" s="87" t="s">
        <v>1244</v>
      </c>
      <c r="J1453" s="79">
        <v>2</v>
      </c>
      <c r="K1453" s="79">
        <f>15+8*C1453/3+8*(D1453/2)/3</f>
        <v>17.666666666666668</v>
      </c>
      <c r="L1453" s="79">
        <f>J1453-K1453</f>
        <v>-15.666666666666668</v>
      </c>
      <c r="M1453" s="29">
        <f>SUMPRODUCT(TEXT(L1453-{0,5,15,25,35},"0;\0")*{0,2,3,3,7})</f>
        <v>0</v>
      </c>
    </row>
    <row r="1454" spans="1:13" ht="13.5">
      <c r="A1454" s="341" t="s">
        <v>2828</v>
      </c>
      <c r="B1454" s="341" t="s">
        <v>1256</v>
      </c>
      <c r="C1454" s="225">
        <v>11</v>
      </c>
      <c r="D1454" s="225">
        <v>3</v>
      </c>
      <c r="E1454" s="31" t="s">
        <v>83</v>
      </c>
      <c r="F1454" s="31" t="s">
        <v>1217</v>
      </c>
      <c r="G1454" s="31">
        <v>4</v>
      </c>
      <c r="H1454" s="31" t="s">
        <v>1218</v>
      </c>
      <c r="I1454" s="108" t="s">
        <v>1219</v>
      </c>
      <c r="J1454" s="344">
        <v>39.33</v>
      </c>
      <c r="K1454" s="344">
        <f>15+8*C1454/3+8*(D1454/2)/3</f>
        <v>48.333333333333329</v>
      </c>
      <c r="L1454" s="344">
        <f>J1454-K1454</f>
        <v>-9.0033333333333303</v>
      </c>
      <c r="M1454" s="320">
        <f>SUMPRODUCT(TEXT(L1454-{0,5,15,25,35},"0;\0")*{0,2,3,3,7})</f>
        <v>0</v>
      </c>
    </row>
    <row r="1455" spans="1:13" ht="13.5">
      <c r="A1455" s="342" t="s">
        <v>2823</v>
      </c>
      <c r="B1455" s="342"/>
      <c r="C1455" s="235"/>
      <c r="D1455" s="235"/>
      <c r="E1455" s="59" t="s">
        <v>2824</v>
      </c>
      <c r="F1455" s="59" t="s">
        <v>2825</v>
      </c>
      <c r="G1455" s="31">
        <v>3</v>
      </c>
      <c r="H1455" s="59" t="s">
        <v>2861</v>
      </c>
      <c r="I1455" s="108" t="s">
        <v>2862</v>
      </c>
      <c r="J1455" s="345"/>
      <c r="K1455" s="345"/>
      <c r="L1455" s="345"/>
      <c r="M1455" s="321"/>
    </row>
    <row r="1456" spans="1:13" ht="13.5">
      <c r="A1456" s="343" t="s">
        <v>2823</v>
      </c>
      <c r="B1456" s="343"/>
      <c r="C1456" s="226"/>
      <c r="D1456" s="298"/>
      <c r="E1456" s="22" t="s">
        <v>83</v>
      </c>
      <c r="F1456" s="87" t="s">
        <v>1217</v>
      </c>
      <c r="G1456" s="87">
        <v>3</v>
      </c>
      <c r="H1456" s="87" t="s">
        <v>1222</v>
      </c>
      <c r="I1456" s="87" t="s">
        <v>1223</v>
      </c>
      <c r="J1456" s="346"/>
      <c r="K1456" s="346"/>
      <c r="L1456" s="346"/>
      <c r="M1456" s="322"/>
    </row>
    <row r="1457" spans="1:13" ht="13.5">
      <c r="A1457" s="145" t="s">
        <v>2828</v>
      </c>
      <c r="B1457" s="145" t="s">
        <v>1257</v>
      </c>
      <c r="C1457" s="22">
        <v>0</v>
      </c>
      <c r="D1457" s="22">
        <v>0</v>
      </c>
      <c r="E1457" s="22" t="s">
        <v>83</v>
      </c>
      <c r="F1457" s="87" t="s">
        <v>1217</v>
      </c>
      <c r="G1457" s="87">
        <v>1</v>
      </c>
      <c r="H1457" s="18" t="s">
        <v>1234</v>
      </c>
      <c r="I1457" s="87" t="s">
        <v>1235</v>
      </c>
      <c r="J1457" s="79">
        <v>2.5</v>
      </c>
      <c r="K1457" s="79">
        <f>15+8*C1457/3+8*(D1457/2)/3</f>
        <v>15</v>
      </c>
      <c r="L1457" s="79">
        <f>J1457-K1457</f>
        <v>-12.5</v>
      </c>
      <c r="M1457" s="29">
        <f>SUMPRODUCT(TEXT(L1457-{0,5,15,25,35},"0;\0")*{0,2,3,3,7})</f>
        <v>0</v>
      </c>
    </row>
    <row r="1458" spans="1:13" ht="13.5">
      <c r="A1458" s="145" t="s">
        <v>2828</v>
      </c>
      <c r="B1458" s="145" t="s">
        <v>1258</v>
      </c>
      <c r="C1458" s="22">
        <v>0</v>
      </c>
      <c r="D1458" s="22">
        <v>8</v>
      </c>
      <c r="E1458" s="22" t="s">
        <v>83</v>
      </c>
      <c r="F1458" s="87" t="s">
        <v>1217</v>
      </c>
      <c r="G1458" s="87">
        <v>1</v>
      </c>
      <c r="H1458" s="18" t="s">
        <v>1234</v>
      </c>
      <c r="I1458" s="87" t="s">
        <v>1235</v>
      </c>
      <c r="J1458" s="79">
        <v>2.5</v>
      </c>
      <c r="K1458" s="79">
        <f t="shared" ref="K1458:K1488" si="26">15+8*C1458/3+8*(D1458/2)/3</f>
        <v>25.666666666666664</v>
      </c>
      <c r="L1458" s="79">
        <f t="shared" ref="L1458:L1488" si="27">J1458-K1458</f>
        <v>-23.166666666666664</v>
      </c>
      <c r="M1458" s="29">
        <f>SUMPRODUCT(TEXT(L1458-{0,5,15,25,35},"0;\0")*{0,2,3,3,7})</f>
        <v>0</v>
      </c>
    </row>
    <row r="1459" spans="1:13" ht="13.5">
      <c r="A1459" s="341" t="s">
        <v>2828</v>
      </c>
      <c r="B1459" s="341" t="s">
        <v>1259</v>
      </c>
      <c r="C1459" s="225">
        <v>3</v>
      </c>
      <c r="D1459" s="225">
        <v>1</v>
      </c>
      <c r="E1459" s="31" t="s">
        <v>83</v>
      </c>
      <c r="F1459" s="31" t="s">
        <v>1217</v>
      </c>
      <c r="G1459" s="31">
        <v>4</v>
      </c>
      <c r="H1459" s="31" t="s">
        <v>1218</v>
      </c>
      <c r="I1459" s="108" t="s">
        <v>1219</v>
      </c>
      <c r="J1459" s="344">
        <v>18</v>
      </c>
      <c r="K1459" s="344">
        <f t="shared" si="26"/>
        <v>24.333333333333332</v>
      </c>
      <c r="L1459" s="344">
        <f t="shared" si="27"/>
        <v>-6.3333333333333321</v>
      </c>
      <c r="M1459" s="320">
        <f>SUMPRODUCT(TEXT(L1459-{0,5,15,25,35},"0;\0")*{0,2,3,3,7})</f>
        <v>0</v>
      </c>
    </row>
    <row r="1460" spans="1:13" ht="13.5">
      <c r="A1460" s="342" t="s">
        <v>2823</v>
      </c>
      <c r="B1460" s="342"/>
      <c r="C1460" s="235"/>
      <c r="D1460" s="235"/>
      <c r="E1460" s="59" t="s">
        <v>2824</v>
      </c>
      <c r="F1460" s="59" t="s">
        <v>2825</v>
      </c>
      <c r="G1460" s="31">
        <v>3</v>
      </c>
      <c r="H1460" s="59" t="s">
        <v>2861</v>
      </c>
      <c r="I1460" s="108" t="s">
        <v>2862</v>
      </c>
      <c r="J1460" s="345"/>
      <c r="K1460" s="345"/>
      <c r="L1460" s="345"/>
      <c r="M1460" s="321"/>
    </row>
    <row r="1461" spans="1:13" ht="13.5">
      <c r="A1461" s="343" t="s">
        <v>2823</v>
      </c>
      <c r="B1461" s="343"/>
      <c r="C1461" s="226"/>
      <c r="D1461" s="298"/>
      <c r="E1461" s="22" t="s">
        <v>83</v>
      </c>
      <c r="F1461" s="87" t="s">
        <v>1217</v>
      </c>
      <c r="G1461" s="87">
        <v>3</v>
      </c>
      <c r="H1461" s="87" t="s">
        <v>1222</v>
      </c>
      <c r="I1461" s="87" t="s">
        <v>1223</v>
      </c>
      <c r="J1461" s="346"/>
      <c r="K1461" s="346"/>
      <c r="L1461" s="346"/>
      <c r="M1461" s="322"/>
    </row>
    <row r="1462" spans="1:13" ht="13.5">
      <c r="A1462" s="145" t="s">
        <v>2828</v>
      </c>
      <c r="B1462" s="145" t="s">
        <v>1260</v>
      </c>
      <c r="C1462" s="22">
        <v>0</v>
      </c>
      <c r="D1462" s="22">
        <v>0</v>
      </c>
      <c r="E1462" s="22" t="s">
        <v>83</v>
      </c>
      <c r="F1462" s="87" t="s">
        <v>1217</v>
      </c>
      <c r="G1462" s="87">
        <v>1</v>
      </c>
      <c r="H1462" s="18" t="s">
        <v>1234</v>
      </c>
      <c r="I1462" s="87" t="s">
        <v>1235</v>
      </c>
      <c r="J1462" s="79">
        <v>2.5</v>
      </c>
      <c r="K1462" s="79">
        <f t="shared" si="26"/>
        <v>15</v>
      </c>
      <c r="L1462" s="79">
        <f t="shared" si="27"/>
        <v>-12.5</v>
      </c>
      <c r="M1462" s="29">
        <f>SUMPRODUCT(TEXT(L1462-{0,5,15,25,35},"0;\0")*{0,2,3,3,7})</f>
        <v>0</v>
      </c>
    </row>
    <row r="1463" spans="1:13" ht="13.5">
      <c r="A1463" s="145" t="s">
        <v>2828</v>
      </c>
      <c r="B1463" s="145" t="s">
        <v>1261</v>
      </c>
      <c r="C1463" s="22">
        <v>0</v>
      </c>
      <c r="D1463" s="22">
        <v>0</v>
      </c>
      <c r="E1463" s="22" t="s">
        <v>83</v>
      </c>
      <c r="F1463" s="87" t="s">
        <v>1217</v>
      </c>
      <c r="G1463" s="87">
        <v>1</v>
      </c>
      <c r="H1463" s="18" t="s">
        <v>1226</v>
      </c>
      <c r="I1463" s="87" t="s">
        <v>1227</v>
      </c>
      <c r="J1463" s="79">
        <v>1.5</v>
      </c>
      <c r="K1463" s="79">
        <f t="shared" si="26"/>
        <v>15</v>
      </c>
      <c r="L1463" s="79">
        <f t="shared" si="27"/>
        <v>-13.5</v>
      </c>
      <c r="M1463" s="29">
        <f>SUMPRODUCT(TEXT(L1463-{0,5,15,25,35},"0;\0")*{0,2,3,3,7})</f>
        <v>0</v>
      </c>
    </row>
    <row r="1464" spans="1:13" ht="13.5">
      <c r="A1464" s="341" t="s">
        <v>2823</v>
      </c>
      <c r="B1464" s="341" t="s">
        <v>1262</v>
      </c>
      <c r="C1464" s="225">
        <v>0</v>
      </c>
      <c r="D1464" s="225">
        <v>2</v>
      </c>
      <c r="E1464" s="22" t="s">
        <v>83</v>
      </c>
      <c r="F1464" s="87" t="s">
        <v>1217</v>
      </c>
      <c r="G1464" s="31">
        <v>3</v>
      </c>
      <c r="H1464" s="31" t="s">
        <v>1220</v>
      </c>
      <c r="I1464" s="88" t="s">
        <v>1221</v>
      </c>
      <c r="J1464" s="344">
        <v>4.3</v>
      </c>
      <c r="K1464" s="344">
        <f t="shared" si="26"/>
        <v>17.666666666666668</v>
      </c>
      <c r="L1464" s="344">
        <f t="shared" si="27"/>
        <v>-13.366666666666667</v>
      </c>
      <c r="M1464" s="320">
        <f>SUMPRODUCT(TEXT(L1464-{0,5,15,25,35},"0;\0")*{0,2,3,3,7})</f>
        <v>0</v>
      </c>
    </row>
    <row r="1465" spans="1:13" ht="13.5">
      <c r="A1465" s="343" t="s">
        <v>2823</v>
      </c>
      <c r="B1465" s="343"/>
      <c r="C1465" s="226"/>
      <c r="D1465" s="298"/>
      <c r="E1465" s="22" t="s">
        <v>83</v>
      </c>
      <c r="F1465" s="87" t="s">
        <v>1217</v>
      </c>
      <c r="G1465" s="87">
        <v>1</v>
      </c>
      <c r="H1465" s="18" t="s">
        <v>1226</v>
      </c>
      <c r="I1465" s="87" t="s">
        <v>1227</v>
      </c>
      <c r="J1465" s="346"/>
      <c r="K1465" s="346"/>
      <c r="L1465" s="346"/>
      <c r="M1465" s="322"/>
    </row>
    <row r="1466" spans="1:13" ht="13.5">
      <c r="A1466" s="341" t="s">
        <v>2823</v>
      </c>
      <c r="B1466" s="341" t="s">
        <v>1263</v>
      </c>
      <c r="C1466" s="225">
        <v>0</v>
      </c>
      <c r="D1466" s="225">
        <v>0</v>
      </c>
      <c r="E1466" s="22" t="s">
        <v>83</v>
      </c>
      <c r="F1466" s="87" t="s">
        <v>1217</v>
      </c>
      <c r="G1466" s="31">
        <v>3</v>
      </c>
      <c r="H1466" s="31" t="s">
        <v>1220</v>
      </c>
      <c r="I1466" s="88" t="s">
        <v>1221</v>
      </c>
      <c r="J1466" s="344">
        <v>5.3</v>
      </c>
      <c r="K1466" s="344">
        <f t="shared" si="26"/>
        <v>15</v>
      </c>
      <c r="L1466" s="344">
        <f t="shared" si="27"/>
        <v>-9.6999999999999993</v>
      </c>
      <c r="M1466" s="320">
        <f>SUMPRODUCT(TEXT(L1466-{0,5,15,25,35},"0;\0")*{0,2,3,3,7})</f>
        <v>0</v>
      </c>
    </row>
    <row r="1467" spans="1:13" ht="13.5">
      <c r="A1467" s="343" t="s">
        <v>2823</v>
      </c>
      <c r="B1467" s="343"/>
      <c r="C1467" s="226"/>
      <c r="D1467" s="298"/>
      <c r="E1467" s="22" t="s">
        <v>83</v>
      </c>
      <c r="F1467" s="87" t="s">
        <v>1217</v>
      </c>
      <c r="G1467" s="87">
        <v>1</v>
      </c>
      <c r="H1467" s="18" t="s">
        <v>1229</v>
      </c>
      <c r="I1467" s="87" t="s">
        <v>1230</v>
      </c>
      <c r="J1467" s="346"/>
      <c r="K1467" s="346"/>
      <c r="L1467" s="346"/>
      <c r="M1467" s="322"/>
    </row>
    <row r="1468" spans="1:13" ht="13.5">
      <c r="A1468" s="145" t="s">
        <v>2828</v>
      </c>
      <c r="B1468" s="145" t="s">
        <v>1264</v>
      </c>
      <c r="C1468" s="22">
        <v>0</v>
      </c>
      <c r="D1468" s="22">
        <v>7</v>
      </c>
      <c r="E1468" s="22" t="s">
        <v>83</v>
      </c>
      <c r="F1468" s="87" t="s">
        <v>1217</v>
      </c>
      <c r="G1468" s="87">
        <v>1</v>
      </c>
      <c r="H1468" s="18" t="s">
        <v>1234</v>
      </c>
      <c r="I1468" s="87" t="s">
        <v>1235</v>
      </c>
      <c r="J1468" s="79">
        <v>2.5</v>
      </c>
      <c r="K1468" s="79">
        <f t="shared" si="26"/>
        <v>24.333333333333336</v>
      </c>
      <c r="L1468" s="79">
        <f t="shared" si="27"/>
        <v>-21.833333333333336</v>
      </c>
      <c r="M1468" s="29">
        <f>SUMPRODUCT(TEXT(L1468-{0,5,15,25,35},"0;\0")*{0,2,3,3,7})</f>
        <v>0</v>
      </c>
    </row>
    <row r="1469" spans="1:13" ht="13.5">
      <c r="A1469" s="341" t="s">
        <v>2828</v>
      </c>
      <c r="B1469" s="341" t="s">
        <v>1265</v>
      </c>
      <c r="C1469" s="225">
        <v>0</v>
      </c>
      <c r="D1469" s="225">
        <v>0</v>
      </c>
      <c r="E1469" s="22" t="s">
        <v>83</v>
      </c>
      <c r="F1469" s="87" t="s">
        <v>1217</v>
      </c>
      <c r="G1469" s="31">
        <v>2</v>
      </c>
      <c r="H1469" s="18" t="s">
        <v>1225</v>
      </c>
      <c r="I1469" s="108" t="s">
        <v>39</v>
      </c>
      <c r="J1469" s="344">
        <v>5.3</v>
      </c>
      <c r="K1469" s="344">
        <f t="shared" si="26"/>
        <v>15</v>
      </c>
      <c r="L1469" s="344">
        <f t="shared" si="27"/>
        <v>-9.6999999999999993</v>
      </c>
      <c r="M1469" s="320">
        <f>SUMPRODUCT(TEXT(L1469-{0,5,15,25,35},"0;\0")*{0,2,3,3,7})</f>
        <v>0</v>
      </c>
    </row>
    <row r="1470" spans="1:13" ht="13.5">
      <c r="A1470" s="343" t="s">
        <v>2823</v>
      </c>
      <c r="B1470" s="343"/>
      <c r="C1470" s="226"/>
      <c r="D1470" s="298"/>
      <c r="E1470" s="22" t="s">
        <v>83</v>
      </c>
      <c r="F1470" s="87" t="s">
        <v>1217</v>
      </c>
      <c r="G1470" s="87">
        <v>1</v>
      </c>
      <c r="H1470" s="18" t="s">
        <v>1229</v>
      </c>
      <c r="I1470" s="87" t="s">
        <v>1230</v>
      </c>
      <c r="J1470" s="346"/>
      <c r="K1470" s="346"/>
      <c r="L1470" s="346"/>
      <c r="M1470" s="322"/>
    </row>
    <row r="1471" spans="1:13" ht="13.5">
      <c r="A1471" s="341" t="s">
        <v>2828</v>
      </c>
      <c r="B1471" s="341" t="s">
        <v>1266</v>
      </c>
      <c r="C1471" s="225">
        <v>0</v>
      </c>
      <c r="D1471" s="225">
        <v>0</v>
      </c>
      <c r="E1471" s="22" t="s">
        <v>83</v>
      </c>
      <c r="F1471" s="87" t="s">
        <v>1217</v>
      </c>
      <c r="G1471" s="31">
        <v>3</v>
      </c>
      <c r="H1471" s="31" t="s">
        <v>1220</v>
      </c>
      <c r="I1471" s="88" t="s">
        <v>1221</v>
      </c>
      <c r="J1471" s="344">
        <v>5.3</v>
      </c>
      <c r="K1471" s="344">
        <f t="shared" si="26"/>
        <v>15</v>
      </c>
      <c r="L1471" s="344">
        <f t="shared" si="27"/>
        <v>-9.6999999999999993</v>
      </c>
      <c r="M1471" s="320">
        <f>SUMPRODUCT(TEXT(L1471-{0,5,15,25,35},"0;\0")*{0,2,3,3,7})</f>
        <v>0</v>
      </c>
    </row>
    <row r="1472" spans="1:13" ht="13.5">
      <c r="A1472" s="343" t="s">
        <v>2823</v>
      </c>
      <c r="B1472" s="343"/>
      <c r="C1472" s="226"/>
      <c r="D1472" s="298"/>
      <c r="E1472" s="22" t="s">
        <v>83</v>
      </c>
      <c r="F1472" s="87" t="s">
        <v>1217</v>
      </c>
      <c r="G1472" s="87">
        <v>1</v>
      </c>
      <c r="H1472" s="18" t="s">
        <v>1229</v>
      </c>
      <c r="I1472" s="87" t="s">
        <v>1230</v>
      </c>
      <c r="J1472" s="346"/>
      <c r="K1472" s="346"/>
      <c r="L1472" s="346"/>
      <c r="M1472" s="322"/>
    </row>
    <row r="1473" spans="1:13" ht="13.5">
      <c r="A1473" s="145" t="s">
        <v>2828</v>
      </c>
      <c r="B1473" s="145" t="s">
        <v>1267</v>
      </c>
      <c r="C1473" s="22">
        <v>0</v>
      </c>
      <c r="D1473" s="22">
        <v>11</v>
      </c>
      <c r="E1473" s="22" t="s">
        <v>83</v>
      </c>
      <c r="F1473" s="87" t="s">
        <v>1217</v>
      </c>
      <c r="G1473" s="87">
        <v>1</v>
      </c>
      <c r="H1473" s="18" t="s">
        <v>1226</v>
      </c>
      <c r="I1473" s="87" t="s">
        <v>1227</v>
      </c>
      <c r="J1473" s="79">
        <v>1.5</v>
      </c>
      <c r="K1473" s="79">
        <f t="shared" si="26"/>
        <v>29.666666666666664</v>
      </c>
      <c r="L1473" s="79">
        <f t="shared" si="27"/>
        <v>-28.166666666666664</v>
      </c>
      <c r="M1473" s="29">
        <f>SUMPRODUCT(TEXT(L1473-{0,5,15,25,35},"0;\0")*{0,2,3,3,7})</f>
        <v>0</v>
      </c>
    </row>
    <row r="1474" spans="1:13" ht="13.5">
      <c r="A1474" s="341" t="s">
        <v>2823</v>
      </c>
      <c r="B1474" s="341" t="s">
        <v>1268</v>
      </c>
      <c r="C1474" s="225">
        <v>0</v>
      </c>
      <c r="D1474" s="225">
        <v>8</v>
      </c>
      <c r="E1474" s="22" t="s">
        <v>83</v>
      </c>
      <c r="F1474" s="87" t="s">
        <v>1217</v>
      </c>
      <c r="G1474" s="31">
        <v>2</v>
      </c>
      <c r="H1474" s="18" t="s">
        <v>1225</v>
      </c>
      <c r="I1474" s="108" t="s">
        <v>39</v>
      </c>
      <c r="J1474" s="344">
        <v>5.3</v>
      </c>
      <c r="K1474" s="344">
        <f t="shared" si="26"/>
        <v>25.666666666666664</v>
      </c>
      <c r="L1474" s="344">
        <f t="shared" si="27"/>
        <v>-20.366666666666664</v>
      </c>
      <c r="M1474" s="320">
        <f>SUMPRODUCT(TEXT(L1474-{0,5,15,25,35},"0;\0")*{0,2,3,3,7})</f>
        <v>0</v>
      </c>
    </row>
    <row r="1475" spans="1:13" ht="13.5">
      <c r="A1475" s="343" t="s">
        <v>2823</v>
      </c>
      <c r="B1475" s="343"/>
      <c r="C1475" s="226"/>
      <c r="D1475" s="298"/>
      <c r="E1475" s="22" t="s">
        <v>83</v>
      </c>
      <c r="F1475" s="87" t="s">
        <v>1217</v>
      </c>
      <c r="G1475" s="87">
        <v>1</v>
      </c>
      <c r="H1475" s="18" t="s">
        <v>1229</v>
      </c>
      <c r="I1475" s="87" t="s">
        <v>1230</v>
      </c>
      <c r="J1475" s="346"/>
      <c r="K1475" s="346"/>
      <c r="L1475" s="346"/>
      <c r="M1475" s="322"/>
    </row>
    <row r="1476" spans="1:13" ht="13.5">
      <c r="A1476" s="341" t="s">
        <v>2828</v>
      </c>
      <c r="B1476" s="341" t="s">
        <v>1269</v>
      </c>
      <c r="C1476" s="225">
        <v>0</v>
      </c>
      <c r="D1476" s="225">
        <v>2</v>
      </c>
      <c r="E1476" s="22" t="s">
        <v>83</v>
      </c>
      <c r="F1476" s="87" t="s">
        <v>1217</v>
      </c>
      <c r="G1476" s="31">
        <v>2</v>
      </c>
      <c r="H1476" s="18" t="s">
        <v>1225</v>
      </c>
      <c r="I1476" s="108" t="s">
        <v>39</v>
      </c>
      <c r="J1476" s="344">
        <v>5.3</v>
      </c>
      <c r="K1476" s="344">
        <f t="shared" si="26"/>
        <v>17.666666666666668</v>
      </c>
      <c r="L1476" s="344">
        <f t="shared" si="27"/>
        <v>-12.366666666666667</v>
      </c>
      <c r="M1476" s="320">
        <f>SUMPRODUCT(TEXT(L1476-{0,5,15,25,35},"0;\0")*{0,2,3,3,7})</f>
        <v>0</v>
      </c>
    </row>
    <row r="1477" spans="1:13" ht="13.5">
      <c r="A1477" s="343" t="s">
        <v>2823</v>
      </c>
      <c r="B1477" s="343"/>
      <c r="C1477" s="226"/>
      <c r="D1477" s="298"/>
      <c r="E1477" s="22" t="s">
        <v>83</v>
      </c>
      <c r="F1477" s="87" t="s">
        <v>1217</v>
      </c>
      <c r="G1477" s="87">
        <v>1</v>
      </c>
      <c r="H1477" s="18" t="s">
        <v>1229</v>
      </c>
      <c r="I1477" s="87" t="s">
        <v>1230</v>
      </c>
      <c r="J1477" s="346"/>
      <c r="K1477" s="346"/>
      <c r="L1477" s="346"/>
      <c r="M1477" s="322"/>
    </row>
    <row r="1478" spans="1:13" ht="13.5">
      <c r="A1478" s="341" t="s">
        <v>2828</v>
      </c>
      <c r="B1478" s="341" t="s">
        <v>1270</v>
      </c>
      <c r="C1478" s="225">
        <v>0</v>
      </c>
      <c r="D1478" s="225">
        <v>0</v>
      </c>
      <c r="E1478" s="22" t="s">
        <v>83</v>
      </c>
      <c r="F1478" s="87" t="s">
        <v>1217</v>
      </c>
      <c r="G1478" s="31">
        <v>3</v>
      </c>
      <c r="H1478" s="31" t="s">
        <v>1220</v>
      </c>
      <c r="I1478" s="88" t="s">
        <v>1221</v>
      </c>
      <c r="J1478" s="344">
        <v>4.3</v>
      </c>
      <c r="K1478" s="344">
        <f t="shared" si="26"/>
        <v>15</v>
      </c>
      <c r="L1478" s="344">
        <f t="shared" si="27"/>
        <v>-10.7</v>
      </c>
      <c r="M1478" s="320">
        <f>SUMPRODUCT(TEXT(L1478-{0,5,15,25,35},"0;\0")*{0,2,3,3,7})</f>
        <v>0</v>
      </c>
    </row>
    <row r="1479" spans="1:13" ht="13.5">
      <c r="A1479" s="343" t="s">
        <v>2823</v>
      </c>
      <c r="B1479" s="343"/>
      <c r="C1479" s="226"/>
      <c r="D1479" s="298"/>
      <c r="E1479" s="22" t="s">
        <v>83</v>
      </c>
      <c r="F1479" s="87" t="s">
        <v>1217</v>
      </c>
      <c r="G1479" s="87">
        <v>1</v>
      </c>
      <c r="H1479" s="18" t="s">
        <v>1226</v>
      </c>
      <c r="I1479" s="87" t="s">
        <v>1227</v>
      </c>
      <c r="J1479" s="346"/>
      <c r="K1479" s="346"/>
      <c r="L1479" s="346"/>
      <c r="M1479" s="322"/>
    </row>
    <row r="1480" spans="1:13" ht="13.5">
      <c r="A1480" s="341" t="s">
        <v>2823</v>
      </c>
      <c r="B1480" s="341" t="s">
        <v>1271</v>
      </c>
      <c r="C1480" s="225">
        <v>6</v>
      </c>
      <c r="D1480" s="225">
        <v>4</v>
      </c>
      <c r="E1480" s="31" t="s">
        <v>83</v>
      </c>
      <c r="F1480" s="31" t="s">
        <v>1217</v>
      </c>
      <c r="G1480" s="31">
        <v>4</v>
      </c>
      <c r="H1480" s="31" t="s">
        <v>1218</v>
      </c>
      <c r="I1480" s="108" t="s">
        <v>1219</v>
      </c>
      <c r="J1480" s="344">
        <v>8.1</v>
      </c>
      <c r="K1480" s="344">
        <f t="shared" si="26"/>
        <v>36.333333333333336</v>
      </c>
      <c r="L1480" s="344">
        <f t="shared" si="27"/>
        <v>-28.233333333333334</v>
      </c>
      <c r="M1480" s="320">
        <f>SUMPRODUCT(TEXT(L1480-{0,5,15,25,35},"0;\0")*{0,2,3,3,7})</f>
        <v>0</v>
      </c>
    </row>
    <row r="1481" spans="1:13" ht="13.5">
      <c r="A1481" s="343" t="s">
        <v>2823</v>
      </c>
      <c r="B1481" s="343"/>
      <c r="C1481" s="226"/>
      <c r="D1481" s="298"/>
      <c r="E1481" s="22" t="s">
        <v>83</v>
      </c>
      <c r="F1481" s="87" t="s">
        <v>1217</v>
      </c>
      <c r="G1481" s="87">
        <v>1</v>
      </c>
      <c r="H1481" s="18" t="s">
        <v>1229</v>
      </c>
      <c r="I1481" s="87" t="s">
        <v>1230</v>
      </c>
      <c r="J1481" s="346"/>
      <c r="K1481" s="346"/>
      <c r="L1481" s="346"/>
      <c r="M1481" s="322"/>
    </row>
    <row r="1482" spans="1:13" ht="13.5">
      <c r="A1482" s="341" t="s">
        <v>2828</v>
      </c>
      <c r="B1482" s="341" t="s">
        <v>1272</v>
      </c>
      <c r="C1482" s="225">
        <v>0</v>
      </c>
      <c r="D1482" s="225">
        <v>3</v>
      </c>
      <c r="E1482" s="22" t="s">
        <v>83</v>
      </c>
      <c r="F1482" s="87" t="s">
        <v>1217</v>
      </c>
      <c r="G1482" s="31">
        <v>3</v>
      </c>
      <c r="H1482" s="31" t="s">
        <v>1220</v>
      </c>
      <c r="I1482" s="88" t="s">
        <v>1221</v>
      </c>
      <c r="J1482" s="344">
        <v>4.3</v>
      </c>
      <c r="K1482" s="344">
        <f t="shared" si="26"/>
        <v>19</v>
      </c>
      <c r="L1482" s="344">
        <f t="shared" si="27"/>
        <v>-14.7</v>
      </c>
      <c r="M1482" s="320">
        <f>SUMPRODUCT(TEXT(L1482-{0,5,15,25,35},"0;\0")*{0,2,3,3,7})</f>
        <v>0</v>
      </c>
    </row>
    <row r="1483" spans="1:13" ht="13.5">
      <c r="A1483" s="343" t="s">
        <v>2823</v>
      </c>
      <c r="B1483" s="343"/>
      <c r="C1483" s="226"/>
      <c r="D1483" s="298"/>
      <c r="E1483" s="22" t="s">
        <v>83</v>
      </c>
      <c r="F1483" s="87" t="s">
        <v>1217</v>
      </c>
      <c r="G1483" s="87">
        <v>1</v>
      </c>
      <c r="H1483" s="18" t="s">
        <v>1226</v>
      </c>
      <c r="I1483" s="87" t="s">
        <v>1227</v>
      </c>
      <c r="J1483" s="346"/>
      <c r="K1483" s="346"/>
      <c r="L1483" s="346"/>
      <c r="M1483" s="322"/>
    </row>
    <row r="1484" spans="1:13" ht="13.5">
      <c r="A1484" s="145" t="s">
        <v>2823</v>
      </c>
      <c r="B1484" s="145" t="s">
        <v>1273</v>
      </c>
      <c r="C1484" s="22">
        <v>0</v>
      </c>
      <c r="D1484" s="22">
        <v>8</v>
      </c>
      <c r="E1484" s="22" t="s">
        <v>83</v>
      </c>
      <c r="F1484" s="87" t="s">
        <v>1217</v>
      </c>
      <c r="G1484" s="87">
        <v>1</v>
      </c>
      <c r="H1484" s="18" t="s">
        <v>1234</v>
      </c>
      <c r="I1484" s="87" t="s">
        <v>1235</v>
      </c>
      <c r="J1484" s="79">
        <v>2.5</v>
      </c>
      <c r="K1484" s="79">
        <f t="shared" si="26"/>
        <v>25.666666666666664</v>
      </c>
      <c r="L1484" s="79">
        <f t="shared" si="27"/>
        <v>-23.166666666666664</v>
      </c>
      <c r="M1484" s="29">
        <f>SUMPRODUCT(TEXT(L1484-{0,5,15,25,35},"0;\0")*{0,2,3,3,7})</f>
        <v>0</v>
      </c>
    </row>
    <row r="1485" spans="1:13" ht="13.5">
      <c r="A1485" s="145" t="s">
        <v>2828</v>
      </c>
      <c r="B1485" s="145" t="s">
        <v>1274</v>
      </c>
      <c r="C1485" s="22">
        <v>0</v>
      </c>
      <c r="D1485" s="22">
        <v>1</v>
      </c>
      <c r="E1485" s="22" t="s">
        <v>83</v>
      </c>
      <c r="F1485" s="87" t="s">
        <v>1217</v>
      </c>
      <c r="G1485" s="87">
        <v>4</v>
      </c>
      <c r="H1485" s="18" t="s">
        <v>1243</v>
      </c>
      <c r="I1485" s="87" t="s">
        <v>1244</v>
      </c>
      <c r="J1485" s="79">
        <v>2</v>
      </c>
      <c r="K1485" s="79">
        <f t="shared" si="26"/>
        <v>16.333333333333332</v>
      </c>
      <c r="L1485" s="79">
        <f t="shared" si="27"/>
        <v>-14.333333333333332</v>
      </c>
      <c r="M1485" s="29">
        <f>SUMPRODUCT(TEXT(L1485-{0,5,15,25,35},"0;\0")*{0,2,3,3,7})</f>
        <v>0</v>
      </c>
    </row>
    <row r="1486" spans="1:13" ht="13.5">
      <c r="A1486" s="145" t="s">
        <v>2828</v>
      </c>
      <c r="B1486" s="145" t="s">
        <v>1275</v>
      </c>
      <c r="C1486" s="22">
        <v>0</v>
      </c>
      <c r="D1486" s="22">
        <v>6</v>
      </c>
      <c r="E1486" s="22" t="s">
        <v>83</v>
      </c>
      <c r="F1486" s="87" t="s">
        <v>1217</v>
      </c>
      <c r="G1486" s="87">
        <v>4</v>
      </c>
      <c r="H1486" s="18" t="s">
        <v>1243</v>
      </c>
      <c r="I1486" s="87" t="s">
        <v>1244</v>
      </c>
      <c r="J1486" s="79">
        <v>2</v>
      </c>
      <c r="K1486" s="79">
        <f t="shared" si="26"/>
        <v>23</v>
      </c>
      <c r="L1486" s="79">
        <f t="shared" si="27"/>
        <v>-21</v>
      </c>
      <c r="M1486" s="29">
        <f>SUMPRODUCT(TEXT(L1486-{0,5,15,25,35},"0;\0")*{0,2,3,3,7})</f>
        <v>0</v>
      </c>
    </row>
    <row r="1487" spans="1:13" ht="13.5">
      <c r="A1487" s="145" t="s">
        <v>2828</v>
      </c>
      <c r="B1487" s="145" t="s">
        <v>1276</v>
      </c>
      <c r="C1487" s="22">
        <v>0</v>
      </c>
      <c r="D1487" s="22">
        <v>6</v>
      </c>
      <c r="E1487" s="22" t="s">
        <v>83</v>
      </c>
      <c r="F1487" s="87" t="s">
        <v>1217</v>
      </c>
      <c r="G1487" s="87">
        <v>4</v>
      </c>
      <c r="H1487" s="18" t="s">
        <v>1243</v>
      </c>
      <c r="I1487" s="87" t="s">
        <v>1244</v>
      </c>
      <c r="J1487" s="79">
        <v>2</v>
      </c>
      <c r="K1487" s="79">
        <f t="shared" si="26"/>
        <v>23</v>
      </c>
      <c r="L1487" s="79">
        <f t="shared" si="27"/>
        <v>-21</v>
      </c>
      <c r="M1487" s="29">
        <f>SUMPRODUCT(TEXT(L1487-{0,5,15,25,35},"0;\0")*{0,2,3,3,7})</f>
        <v>0</v>
      </c>
    </row>
    <row r="1488" spans="1:13" ht="13.5">
      <c r="A1488" s="341" t="s">
        <v>2828</v>
      </c>
      <c r="B1488" s="341" t="s">
        <v>1277</v>
      </c>
      <c r="C1488" s="227">
        <v>8</v>
      </c>
      <c r="D1488" s="227">
        <v>4</v>
      </c>
      <c r="E1488" s="31" t="s">
        <v>83</v>
      </c>
      <c r="F1488" s="31" t="s">
        <v>1217</v>
      </c>
      <c r="G1488" s="31">
        <v>4</v>
      </c>
      <c r="H1488" s="31" t="s">
        <v>1218</v>
      </c>
      <c r="I1488" s="108" t="s">
        <v>1219</v>
      </c>
      <c r="J1488" s="344">
        <v>10.4</v>
      </c>
      <c r="K1488" s="344">
        <f t="shared" si="26"/>
        <v>41.666666666666664</v>
      </c>
      <c r="L1488" s="344">
        <f t="shared" si="27"/>
        <v>-31.266666666666666</v>
      </c>
      <c r="M1488" s="320">
        <f>SUMPRODUCT(TEXT(L1488-{0,5,15,25,35},"0;\0")*{0,2,3,3,7})</f>
        <v>0</v>
      </c>
    </row>
    <row r="1489" spans="1:13" ht="13.5">
      <c r="A1489" s="342" t="s">
        <v>2823</v>
      </c>
      <c r="B1489" s="342"/>
      <c r="C1489" s="236"/>
      <c r="D1489" s="297"/>
      <c r="E1489" s="22" t="s">
        <v>83</v>
      </c>
      <c r="F1489" s="87" t="s">
        <v>1217</v>
      </c>
      <c r="G1489" s="31">
        <v>2</v>
      </c>
      <c r="H1489" s="31" t="s">
        <v>1225</v>
      </c>
      <c r="I1489" s="108" t="s">
        <v>39</v>
      </c>
      <c r="J1489" s="345"/>
      <c r="K1489" s="345"/>
      <c r="L1489" s="345"/>
      <c r="M1489" s="321"/>
    </row>
    <row r="1490" spans="1:13" ht="13.5">
      <c r="A1490" s="343" t="s">
        <v>2823</v>
      </c>
      <c r="B1490" s="343"/>
      <c r="C1490" s="228"/>
      <c r="D1490" s="298"/>
      <c r="E1490" s="22" t="s">
        <v>83</v>
      </c>
      <c r="F1490" s="87" t="s">
        <v>1217</v>
      </c>
      <c r="G1490" s="87">
        <v>4</v>
      </c>
      <c r="H1490" s="18" t="s">
        <v>1243</v>
      </c>
      <c r="I1490" s="87" t="s">
        <v>1244</v>
      </c>
      <c r="J1490" s="346"/>
      <c r="K1490" s="346"/>
      <c r="L1490" s="346"/>
      <c r="M1490" s="322"/>
    </row>
    <row r="1491" spans="1:13" ht="13.5">
      <c r="A1491" s="341" t="s">
        <v>2828</v>
      </c>
      <c r="B1491" s="341" t="s">
        <v>1278</v>
      </c>
      <c r="C1491" s="225">
        <v>0</v>
      </c>
      <c r="D1491" s="225">
        <v>2</v>
      </c>
      <c r="E1491" s="22" t="s">
        <v>83</v>
      </c>
      <c r="F1491" s="87" t="s">
        <v>1217</v>
      </c>
      <c r="G1491" s="31">
        <v>3</v>
      </c>
      <c r="H1491" s="31" t="s">
        <v>1220</v>
      </c>
      <c r="I1491" s="88" t="s">
        <v>1221</v>
      </c>
      <c r="J1491" s="344">
        <v>4.3</v>
      </c>
      <c r="K1491" s="344">
        <f t="shared" ref="K1491:K1507" si="28">15+8*C1491/3+8*(D1491/2)/3</f>
        <v>17.666666666666668</v>
      </c>
      <c r="L1491" s="344">
        <f>J1491-K1491</f>
        <v>-13.366666666666667</v>
      </c>
      <c r="M1491" s="320">
        <f>SUMPRODUCT(TEXT(L1491-{0,5,15,25,35},"0;\0")*{0,2,3,3,7})</f>
        <v>0</v>
      </c>
    </row>
    <row r="1492" spans="1:13" ht="13.5">
      <c r="A1492" s="343" t="s">
        <v>2823</v>
      </c>
      <c r="B1492" s="343"/>
      <c r="C1492" s="226"/>
      <c r="D1492" s="298"/>
      <c r="E1492" s="22" t="s">
        <v>83</v>
      </c>
      <c r="F1492" s="87" t="s">
        <v>1217</v>
      </c>
      <c r="G1492" s="87">
        <v>1</v>
      </c>
      <c r="H1492" s="18" t="s">
        <v>1226</v>
      </c>
      <c r="I1492" s="87" t="s">
        <v>1227</v>
      </c>
      <c r="J1492" s="346"/>
      <c r="K1492" s="346"/>
      <c r="L1492" s="346"/>
      <c r="M1492" s="322"/>
    </row>
    <row r="1493" spans="1:13" ht="13.5">
      <c r="A1493" s="341" t="s">
        <v>2823</v>
      </c>
      <c r="B1493" s="341" t="s">
        <v>1279</v>
      </c>
      <c r="C1493" s="225">
        <v>0</v>
      </c>
      <c r="D1493" s="225">
        <v>1</v>
      </c>
      <c r="E1493" s="22" t="s">
        <v>83</v>
      </c>
      <c r="F1493" s="87" t="s">
        <v>1217</v>
      </c>
      <c r="G1493" s="31">
        <v>3</v>
      </c>
      <c r="H1493" s="31" t="s">
        <v>1220</v>
      </c>
      <c r="I1493" s="88" t="s">
        <v>1221</v>
      </c>
      <c r="J1493" s="344">
        <v>4.0999999999999996</v>
      </c>
      <c r="K1493" s="344">
        <f t="shared" si="28"/>
        <v>16.333333333333332</v>
      </c>
      <c r="L1493" s="344">
        <f>J1493-K1493</f>
        <v>-12.233333333333333</v>
      </c>
      <c r="M1493" s="320">
        <f>SUMPRODUCT(TEXT(L1493-{0,5,15,25,35},"0;\0")*{0,2,3,3,7})</f>
        <v>0</v>
      </c>
    </row>
    <row r="1494" spans="1:13" ht="13.5">
      <c r="A1494" s="343" t="s">
        <v>2823</v>
      </c>
      <c r="B1494" s="343"/>
      <c r="C1494" s="226"/>
      <c r="D1494" s="298"/>
      <c r="E1494" s="22" t="s">
        <v>83</v>
      </c>
      <c r="F1494" s="87" t="s">
        <v>1217</v>
      </c>
      <c r="G1494" s="87">
        <v>3</v>
      </c>
      <c r="H1494" s="87" t="s">
        <v>1222</v>
      </c>
      <c r="I1494" s="87" t="s">
        <v>1223</v>
      </c>
      <c r="J1494" s="346"/>
      <c r="K1494" s="346"/>
      <c r="L1494" s="346"/>
      <c r="M1494" s="322"/>
    </row>
    <row r="1495" spans="1:13" ht="13.5">
      <c r="A1495" s="341" t="s">
        <v>2828</v>
      </c>
      <c r="B1495" s="341" t="s">
        <v>1280</v>
      </c>
      <c r="C1495" s="225">
        <v>3</v>
      </c>
      <c r="D1495" s="225">
        <v>5</v>
      </c>
      <c r="E1495" s="31" t="s">
        <v>83</v>
      </c>
      <c r="F1495" s="31" t="s">
        <v>1217</v>
      </c>
      <c r="G1495" s="31">
        <v>4</v>
      </c>
      <c r="H1495" s="31" t="s">
        <v>1218</v>
      </c>
      <c r="I1495" s="108" t="s">
        <v>1219</v>
      </c>
      <c r="J1495" s="344">
        <v>9.6999999999999993</v>
      </c>
      <c r="K1495" s="344">
        <f t="shared" si="28"/>
        <v>29.666666666666668</v>
      </c>
      <c r="L1495" s="344">
        <f>J1495-K1495</f>
        <v>-19.966666666666669</v>
      </c>
      <c r="M1495" s="320">
        <f>SUMPRODUCT(TEXT(L1495-{0,5,15,25,35},"0;\0")*{0,2,3,3,7})</f>
        <v>0</v>
      </c>
    </row>
    <row r="1496" spans="1:13" ht="13.5">
      <c r="A1496" s="342" t="s">
        <v>2823</v>
      </c>
      <c r="B1496" s="342"/>
      <c r="C1496" s="235"/>
      <c r="D1496" s="297"/>
      <c r="E1496" s="22" t="s">
        <v>83</v>
      </c>
      <c r="F1496" s="87" t="s">
        <v>1217</v>
      </c>
      <c r="G1496" s="31">
        <v>3</v>
      </c>
      <c r="H1496" s="31" t="s">
        <v>1220</v>
      </c>
      <c r="I1496" s="88" t="s">
        <v>1221</v>
      </c>
      <c r="J1496" s="345"/>
      <c r="K1496" s="345"/>
      <c r="L1496" s="345"/>
      <c r="M1496" s="321"/>
    </row>
    <row r="1497" spans="1:13" ht="13.5">
      <c r="A1497" s="343" t="s">
        <v>2823</v>
      </c>
      <c r="B1497" s="343"/>
      <c r="C1497" s="226"/>
      <c r="D1497" s="298"/>
      <c r="E1497" s="22" t="s">
        <v>83</v>
      </c>
      <c r="F1497" s="87" t="s">
        <v>1217</v>
      </c>
      <c r="G1497" s="87">
        <v>3</v>
      </c>
      <c r="H1497" s="87" t="s">
        <v>1222</v>
      </c>
      <c r="I1497" s="87" t="s">
        <v>1223</v>
      </c>
      <c r="J1497" s="346"/>
      <c r="K1497" s="346"/>
      <c r="L1497" s="346"/>
      <c r="M1497" s="322"/>
    </row>
    <row r="1498" spans="1:13" ht="13.5">
      <c r="A1498" s="341" t="s">
        <v>2828</v>
      </c>
      <c r="B1498" s="341" t="s">
        <v>1281</v>
      </c>
      <c r="C1498" s="296">
        <v>0</v>
      </c>
      <c r="D1498" s="296">
        <v>1</v>
      </c>
      <c r="E1498" s="22" t="s">
        <v>83</v>
      </c>
      <c r="F1498" s="87" t="s">
        <v>1217</v>
      </c>
      <c r="G1498" s="31">
        <v>2</v>
      </c>
      <c r="H1498" s="31" t="s">
        <v>1225</v>
      </c>
      <c r="I1498" s="108" t="s">
        <v>39</v>
      </c>
      <c r="J1498" s="344">
        <v>7.6</v>
      </c>
      <c r="K1498" s="344">
        <f t="shared" si="28"/>
        <v>16.333333333333332</v>
      </c>
      <c r="L1498" s="344">
        <f>J1498-K1498</f>
        <v>-8.7333333333333325</v>
      </c>
      <c r="M1498" s="320">
        <f>SUMPRODUCT(TEXT(L1498-{0,5,15,25,35},"0;\0")*{0,2,3,3,7})</f>
        <v>0</v>
      </c>
    </row>
    <row r="1499" spans="1:13" ht="13.5">
      <c r="A1499" s="342" t="s">
        <v>2823</v>
      </c>
      <c r="B1499" s="342"/>
      <c r="C1499" s="297"/>
      <c r="D1499" s="297"/>
      <c r="E1499" s="22" t="s">
        <v>83</v>
      </c>
      <c r="F1499" s="87" t="s">
        <v>1217</v>
      </c>
      <c r="G1499" s="31">
        <v>3</v>
      </c>
      <c r="H1499" s="31" t="s">
        <v>1220</v>
      </c>
      <c r="I1499" s="88" t="s">
        <v>1221</v>
      </c>
      <c r="J1499" s="345"/>
      <c r="K1499" s="345"/>
      <c r="L1499" s="345"/>
      <c r="M1499" s="321"/>
    </row>
    <row r="1500" spans="1:13" ht="13.5">
      <c r="A1500" s="343" t="s">
        <v>2823</v>
      </c>
      <c r="B1500" s="343"/>
      <c r="C1500" s="298"/>
      <c r="D1500" s="298"/>
      <c r="E1500" s="22" t="s">
        <v>83</v>
      </c>
      <c r="F1500" s="87" t="s">
        <v>1217</v>
      </c>
      <c r="G1500" s="87">
        <v>4</v>
      </c>
      <c r="H1500" s="18" t="s">
        <v>1243</v>
      </c>
      <c r="I1500" s="87" t="s">
        <v>1244</v>
      </c>
      <c r="J1500" s="346"/>
      <c r="K1500" s="346"/>
      <c r="L1500" s="346"/>
      <c r="M1500" s="322"/>
    </row>
    <row r="1501" spans="1:13" ht="13.5">
      <c r="A1501" s="341" t="s">
        <v>2828</v>
      </c>
      <c r="B1501" s="341" t="s">
        <v>1282</v>
      </c>
      <c r="C1501" s="296">
        <v>5</v>
      </c>
      <c r="D1501" s="296">
        <v>2</v>
      </c>
      <c r="E1501" s="31" t="s">
        <v>83</v>
      </c>
      <c r="F1501" s="31" t="s">
        <v>1217</v>
      </c>
      <c r="G1501" s="31">
        <v>4</v>
      </c>
      <c r="H1501" s="31" t="s">
        <v>1218</v>
      </c>
      <c r="I1501" s="108" t="s">
        <v>1219</v>
      </c>
      <c r="J1501" s="344">
        <v>6.9</v>
      </c>
      <c r="K1501" s="344">
        <f t="shared" si="28"/>
        <v>31.000000000000004</v>
      </c>
      <c r="L1501" s="344">
        <f>J1501-K1501</f>
        <v>-24.1</v>
      </c>
      <c r="M1501" s="320">
        <f>SUMPRODUCT(TEXT(L1501-{0,5,15,25,35},"0;\0")*{0,2,3,3,7})</f>
        <v>0</v>
      </c>
    </row>
    <row r="1502" spans="1:13" ht="13.5">
      <c r="A1502" s="343" t="s">
        <v>2823</v>
      </c>
      <c r="B1502" s="343"/>
      <c r="C1502" s="298"/>
      <c r="D1502" s="298"/>
      <c r="E1502" s="22" t="s">
        <v>83</v>
      </c>
      <c r="F1502" s="87" t="s">
        <v>1217</v>
      </c>
      <c r="G1502" s="87">
        <v>3</v>
      </c>
      <c r="H1502" s="87" t="s">
        <v>1222</v>
      </c>
      <c r="I1502" s="87" t="s">
        <v>1223</v>
      </c>
      <c r="J1502" s="346"/>
      <c r="K1502" s="346"/>
      <c r="L1502" s="346"/>
      <c r="M1502" s="322"/>
    </row>
    <row r="1503" spans="1:13" ht="13.5">
      <c r="A1503" s="341" t="s">
        <v>2828</v>
      </c>
      <c r="B1503" s="341" t="s">
        <v>1283</v>
      </c>
      <c r="C1503" s="225">
        <v>11</v>
      </c>
      <c r="D1503" s="225">
        <v>10</v>
      </c>
      <c r="E1503" s="31" t="s">
        <v>83</v>
      </c>
      <c r="F1503" s="31" t="s">
        <v>1217</v>
      </c>
      <c r="G1503" s="31">
        <v>4</v>
      </c>
      <c r="H1503" s="31" t="s">
        <v>1218</v>
      </c>
      <c r="I1503" s="108" t="s">
        <v>1219</v>
      </c>
      <c r="J1503" s="344">
        <v>7.1</v>
      </c>
      <c r="K1503" s="344">
        <f t="shared" si="28"/>
        <v>57.666666666666664</v>
      </c>
      <c r="L1503" s="344">
        <f>J1503-K1503</f>
        <v>-50.566666666666663</v>
      </c>
      <c r="M1503" s="320">
        <f>SUMPRODUCT(TEXT(L1503-{0,5,15,25,35},"0;\0")*{0,2,3,3,7})</f>
        <v>0</v>
      </c>
    </row>
    <row r="1504" spans="1:13" ht="13.5">
      <c r="A1504" s="343" t="s">
        <v>2823</v>
      </c>
      <c r="B1504" s="343"/>
      <c r="C1504" s="226"/>
      <c r="D1504" s="298"/>
      <c r="E1504" s="22" t="s">
        <v>83</v>
      </c>
      <c r="F1504" s="87" t="s">
        <v>1217</v>
      </c>
      <c r="G1504" s="87">
        <v>1</v>
      </c>
      <c r="H1504" s="18" t="s">
        <v>1226</v>
      </c>
      <c r="I1504" s="87" t="s">
        <v>1227</v>
      </c>
      <c r="J1504" s="346"/>
      <c r="K1504" s="346"/>
      <c r="L1504" s="346"/>
      <c r="M1504" s="322"/>
    </row>
    <row r="1505" spans="1:13" ht="13.5">
      <c r="A1505" s="145" t="s">
        <v>2823</v>
      </c>
      <c r="B1505" s="145" t="s">
        <v>1284</v>
      </c>
      <c r="C1505" s="18">
        <v>0</v>
      </c>
      <c r="D1505" s="18">
        <v>0</v>
      </c>
      <c r="E1505" s="22" t="s">
        <v>83</v>
      </c>
      <c r="F1505" s="87" t="s">
        <v>1217</v>
      </c>
      <c r="G1505" s="87">
        <v>3</v>
      </c>
      <c r="H1505" s="87" t="s">
        <v>1222</v>
      </c>
      <c r="I1505" s="87" t="s">
        <v>1223</v>
      </c>
      <c r="J1505" s="79">
        <v>1.3</v>
      </c>
      <c r="K1505" s="79">
        <f t="shared" si="28"/>
        <v>15</v>
      </c>
      <c r="L1505" s="79">
        <f>J1505-K1505</f>
        <v>-13.7</v>
      </c>
      <c r="M1505" s="29">
        <f>SUMPRODUCT(TEXT(L1505-{0,5,15,25,35},"0;\0")*{0,2,3,3,7})</f>
        <v>0</v>
      </c>
    </row>
    <row r="1506" spans="1:13" ht="13.5">
      <c r="A1506" s="145" t="s">
        <v>2828</v>
      </c>
      <c r="B1506" s="145" t="s">
        <v>1285</v>
      </c>
      <c r="C1506" s="22">
        <v>0</v>
      </c>
      <c r="D1506" s="22">
        <v>7</v>
      </c>
      <c r="E1506" s="22" t="s">
        <v>83</v>
      </c>
      <c r="F1506" s="87" t="s">
        <v>1217</v>
      </c>
      <c r="G1506" s="87">
        <v>1</v>
      </c>
      <c r="H1506" s="18" t="s">
        <v>1229</v>
      </c>
      <c r="I1506" s="87" t="s">
        <v>1230</v>
      </c>
      <c r="J1506" s="79">
        <v>2.5</v>
      </c>
      <c r="K1506" s="79">
        <f t="shared" si="28"/>
        <v>24.333333333333336</v>
      </c>
      <c r="L1506" s="79">
        <f>J1506-K1506</f>
        <v>-21.833333333333336</v>
      </c>
      <c r="M1506" s="29">
        <f>SUMPRODUCT(TEXT(L1506-{0,5,15,25,35},"0;\0")*{0,2,3,3,7})</f>
        <v>0</v>
      </c>
    </row>
    <row r="1507" spans="1:13" ht="13.5">
      <c r="A1507" s="341" t="s">
        <v>2828</v>
      </c>
      <c r="B1507" s="341" t="s">
        <v>1286</v>
      </c>
      <c r="C1507" s="296">
        <v>0</v>
      </c>
      <c r="D1507" s="296">
        <v>5</v>
      </c>
      <c r="E1507" s="22" t="s">
        <v>83</v>
      </c>
      <c r="F1507" s="87" t="s">
        <v>1217</v>
      </c>
      <c r="G1507" s="31">
        <v>2</v>
      </c>
      <c r="H1507" s="31" t="s">
        <v>1225</v>
      </c>
      <c r="I1507" s="108" t="s">
        <v>39</v>
      </c>
      <c r="J1507" s="344">
        <v>7.6</v>
      </c>
      <c r="K1507" s="344">
        <f t="shared" si="28"/>
        <v>21.666666666666668</v>
      </c>
      <c r="L1507" s="344">
        <f>J1507-K1507</f>
        <v>-14.066666666666668</v>
      </c>
      <c r="M1507" s="320">
        <f>SUMPRODUCT(TEXT(L1507-{0,5,15,25,35},"0;\0")*{0,2,3,3,7})</f>
        <v>0</v>
      </c>
    </row>
    <row r="1508" spans="1:13" ht="13.5">
      <c r="A1508" s="342" t="s">
        <v>2823</v>
      </c>
      <c r="B1508" s="342"/>
      <c r="C1508" s="297"/>
      <c r="D1508" s="297"/>
      <c r="E1508" s="22" t="s">
        <v>83</v>
      </c>
      <c r="F1508" s="87" t="s">
        <v>1217</v>
      </c>
      <c r="G1508" s="31">
        <v>3</v>
      </c>
      <c r="H1508" s="31" t="s">
        <v>1220</v>
      </c>
      <c r="I1508" s="88" t="s">
        <v>1221</v>
      </c>
      <c r="J1508" s="345"/>
      <c r="K1508" s="345"/>
      <c r="L1508" s="345"/>
      <c r="M1508" s="321"/>
    </row>
    <row r="1509" spans="1:13" ht="13.5">
      <c r="A1509" s="343" t="s">
        <v>2823</v>
      </c>
      <c r="B1509" s="343"/>
      <c r="C1509" s="298"/>
      <c r="D1509" s="298"/>
      <c r="E1509" s="22" t="s">
        <v>83</v>
      </c>
      <c r="F1509" s="87" t="s">
        <v>1217</v>
      </c>
      <c r="G1509" s="87">
        <v>4</v>
      </c>
      <c r="H1509" s="18" t="s">
        <v>1243</v>
      </c>
      <c r="I1509" s="87" t="s">
        <v>1244</v>
      </c>
      <c r="J1509" s="346"/>
      <c r="K1509" s="346"/>
      <c r="L1509" s="346"/>
      <c r="M1509" s="322"/>
    </row>
    <row r="1510" spans="1:13" ht="13.5">
      <c r="A1510" s="296" t="s">
        <v>2300</v>
      </c>
      <c r="B1510" s="296" t="s">
        <v>719</v>
      </c>
      <c r="C1510" s="296">
        <v>14</v>
      </c>
      <c r="D1510" s="296">
        <v>6</v>
      </c>
      <c r="E1510" s="22" t="s">
        <v>32</v>
      </c>
      <c r="F1510" s="88" t="s">
        <v>2301</v>
      </c>
      <c r="G1510" s="88">
        <v>4</v>
      </c>
      <c r="H1510" s="18">
        <v>408</v>
      </c>
      <c r="I1510" s="88" t="s">
        <v>2302</v>
      </c>
      <c r="J1510" s="281">
        <f>18+33</f>
        <v>51</v>
      </c>
      <c r="K1510" s="281">
        <f>15+6*C1510/3+6*D1510/3/2</f>
        <v>49</v>
      </c>
      <c r="L1510" s="281">
        <f>J1510-K1510</f>
        <v>2</v>
      </c>
      <c r="M1510" s="327">
        <f>SUMPRODUCT(TEXT(L1510-{0,5,15,25,35},"0;\0")*{0,2,3,3,7})</f>
        <v>0</v>
      </c>
    </row>
    <row r="1511" spans="1:13" ht="13.5">
      <c r="A1511" s="298" t="s">
        <v>2300</v>
      </c>
      <c r="B1511" s="298"/>
      <c r="C1511" s="298"/>
      <c r="D1511" s="298"/>
      <c r="E1511" s="22" t="s">
        <v>32</v>
      </c>
      <c r="F1511" s="88" t="s">
        <v>2303</v>
      </c>
      <c r="G1511" s="87">
        <v>6</v>
      </c>
      <c r="H1511" s="87">
        <v>608</v>
      </c>
      <c r="I1511" s="87" t="s">
        <v>2304</v>
      </c>
      <c r="J1511" s="283"/>
      <c r="K1511" s="283"/>
      <c r="L1511" s="283"/>
      <c r="M1511" s="328"/>
    </row>
    <row r="1512" spans="1:13" ht="13.5">
      <c r="A1512" s="296" t="s">
        <v>2300</v>
      </c>
      <c r="B1512" s="296" t="s">
        <v>720</v>
      </c>
      <c r="C1512" s="296">
        <v>14</v>
      </c>
      <c r="D1512" s="296">
        <v>6</v>
      </c>
      <c r="E1512" s="22" t="s">
        <v>32</v>
      </c>
      <c r="F1512" s="88" t="s">
        <v>2305</v>
      </c>
      <c r="G1512" s="88">
        <v>4</v>
      </c>
      <c r="H1512" s="18">
        <v>404</v>
      </c>
      <c r="I1512" s="88" t="s">
        <v>2306</v>
      </c>
      <c r="J1512" s="281">
        <f>18+34</f>
        <v>52</v>
      </c>
      <c r="K1512" s="281">
        <f>15+6*C1512/3+6*D1512/3/2</f>
        <v>49</v>
      </c>
      <c r="L1512" s="281">
        <f>J1512-K1512</f>
        <v>3</v>
      </c>
      <c r="M1512" s="327">
        <f>SUMPRODUCT(TEXT(L1512-{0,5,15,25,35},"0;\0")*{0,2,3,3,7})</f>
        <v>0</v>
      </c>
    </row>
    <row r="1513" spans="1:13" ht="13.5">
      <c r="A1513" s="298" t="s">
        <v>2307</v>
      </c>
      <c r="B1513" s="298" t="s">
        <v>720</v>
      </c>
      <c r="C1513" s="298"/>
      <c r="D1513" s="298"/>
      <c r="E1513" s="22" t="s">
        <v>32</v>
      </c>
      <c r="F1513" s="88" t="s">
        <v>2308</v>
      </c>
      <c r="G1513" s="87">
        <v>6</v>
      </c>
      <c r="H1513" s="87">
        <v>608</v>
      </c>
      <c r="I1513" s="87" t="s">
        <v>2309</v>
      </c>
      <c r="J1513" s="283"/>
      <c r="K1513" s="283"/>
      <c r="L1513" s="283"/>
      <c r="M1513" s="328"/>
    </row>
    <row r="1514" spans="1:13" ht="27">
      <c r="A1514" s="87" t="s">
        <v>2307</v>
      </c>
      <c r="B1514" s="87" t="s">
        <v>721</v>
      </c>
      <c r="C1514" s="87">
        <v>3</v>
      </c>
      <c r="D1514" s="87">
        <v>0</v>
      </c>
      <c r="E1514" s="22" t="s">
        <v>32</v>
      </c>
      <c r="F1514" s="88" t="s">
        <v>2310</v>
      </c>
      <c r="G1514" s="88">
        <v>5</v>
      </c>
      <c r="H1514" s="18">
        <v>507</v>
      </c>
      <c r="I1514" s="88" t="s">
        <v>2311</v>
      </c>
      <c r="J1514" s="17">
        <v>18</v>
      </c>
      <c r="K1514" s="78">
        <f>15+6*C1514/3+6*D1514/3/2</f>
        <v>21</v>
      </c>
      <c r="L1514" s="78">
        <f>J1514-K1514</f>
        <v>-3</v>
      </c>
      <c r="M1514" s="26">
        <f>SUMPRODUCT(TEXT(L1514-{0,5,15,25,35},"0;\0")*{0,2,3,3,7})</f>
        <v>0</v>
      </c>
    </row>
    <row r="1515" spans="1:13" ht="13.5">
      <c r="A1515" s="296" t="s">
        <v>2312</v>
      </c>
      <c r="B1515" s="296" t="s">
        <v>722</v>
      </c>
      <c r="C1515" s="296">
        <v>0</v>
      </c>
      <c r="D1515" s="296">
        <v>6</v>
      </c>
      <c r="E1515" s="22" t="s">
        <v>32</v>
      </c>
      <c r="F1515" s="88" t="s">
        <v>2313</v>
      </c>
      <c r="G1515" s="87">
        <v>4</v>
      </c>
      <c r="H1515" s="87">
        <v>404</v>
      </c>
      <c r="I1515" s="88" t="s">
        <v>2314</v>
      </c>
      <c r="J1515" s="281">
        <f>8+18</f>
        <v>26</v>
      </c>
      <c r="K1515" s="281">
        <f>15+6*C1515/3+6*D1515/3/2</f>
        <v>21</v>
      </c>
      <c r="L1515" s="281">
        <f>J1515-K1515</f>
        <v>5</v>
      </c>
      <c r="M1515" s="327">
        <f>SUMPRODUCT(TEXT(L1515-{0,5,15,25,35},"0;\0")*{0,2,3,3,7})</f>
        <v>0</v>
      </c>
    </row>
    <row r="1516" spans="1:13" ht="13.5">
      <c r="A1516" s="298" t="s">
        <v>2315</v>
      </c>
      <c r="B1516" s="298"/>
      <c r="C1516" s="298"/>
      <c r="D1516" s="298"/>
      <c r="E1516" s="22" t="s">
        <v>32</v>
      </c>
      <c r="F1516" s="88" t="s">
        <v>2316</v>
      </c>
      <c r="G1516" s="88">
        <v>4</v>
      </c>
      <c r="H1516" s="18">
        <v>405</v>
      </c>
      <c r="I1516" s="88" t="s">
        <v>2317</v>
      </c>
      <c r="J1516" s="283"/>
      <c r="K1516" s="283">
        <v>13</v>
      </c>
      <c r="L1516" s="283"/>
      <c r="M1516" s="328"/>
    </row>
    <row r="1517" spans="1:13" ht="13.5">
      <c r="A1517" s="296" t="s">
        <v>2315</v>
      </c>
      <c r="B1517" s="296" t="s">
        <v>723</v>
      </c>
      <c r="C1517" s="296">
        <v>0</v>
      </c>
      <c r="D1517" s="296">
        <v>6</v>
      </c>
      <c r="E1517" s="22" t="s">
        <v>32</v>
      </c>
      <c r="F1517" s="88" t="s">
        <v>2318</v>
      </c>
      <c r="G1517" s="88">
        <v>4</v>
      </c>
      <c r="H1517" s="18">
        <v>410</v>
      </c>
      <c r="I1517" s="88" t="s">
        <v>2319</v>
      </c>
      <c r="J1517" s="281">
        <f>18+8</f>
        <v>26</v>
      </c>
      <c r="K1517" s="281">
        <f>15+6*C1517/3+6*D1517/3/2</f>
        <v>21</v>
      </c>
      <c r="L1517" s="281">
        <f>J1517-K1517</f>
        <v>5</v>
      </c>
      <c r="M1517" s="327">
        <f>SUMPRODUCT(TEXT(L1517-{0,5,15,25,35},"0;\0")*{0,2,3,3,7})</f>
        <v>0</v>
      </c>
    </row>
    <row r="1518" spans="1:13" ht="13.5">
      <c r="A1518" s="298" t="s">
        <v>2320</v>
      </c>
      <c r="B1518" s="298" t="s">
        <v>723</v>
      </c>
      <c r="C1518" s="298"/>
      <c r="D1518" s="298"/>
      <c r="E1518" s="22" t="s">
        <v>32</v>
      </c>
      <c r="F1518" s="88" t="s">
        <v>2321</v>
      </c>
      <c r="G1518" s="87">
        <v>4</v>
      </c>
      <c r="H1518" s="87">
        <v>407</v>
      </c>
      <c r="I1518" s="88" t="s">
        <v>2322</v>
      </c>
      <c r="J1518" s="283"/>
      <c r="K1518" s="283">
        <v>3</v>
      </c>
      <c r="L1518" s="283"/>
      <c r="M1518" s="328"/>
    </row>
    <row r="1519" spans="1:13" ht="13.5">
      <c r="A1519" s="296" t="s">
        <v>2320</v>
      </c>
      <c r="B1519" s="296" t="s">
        <v>724</v>
      </c>
      <c r="C1519" s="296">
        <v>0</v>
      </c>
      <c r="D1519" s="296">
        <v>0</v>
      </c>
      <c r="E1519" s="22" t="s">
        <v>32</v>
      </c>
      <c r="F1519" s="88" t="s">
        <v>2323</v>
      </c>
      <c r="G1519" s="87">
        <v>4</v>
      </c>
      <c r="H1519" s="87">
        <v>408</v>
      </c>
      <c r="I1519" s="57" t="s">
        <v>2324</v>
      </c>
      <c r="J1519" s="281">
        <f>9.6+9</f>
        <v>18.600000000000001</v>
      </c>
      <c r="K1519" s="281">
        <f>15+6*C1519/3+6*D1519/3/2</f>
        <v>15</v>
      </c>
      <c r="L1519" s="281">
        <f>J1519-K1519</f>
        <v>3.6000000000000014</v>
      </c>
      <c r="M1519" s="327">
        <f>SUMPRODUCT(TEXT(L1519-{0,5,15,25,35},"0;\0")*{0,2,3,3,7})</f>
        <v>0</v>
      </c>
    </row>
    <row r="1520" spans="1:13" ht="13.5">
      <c r="A1520" s="298" t="s">
        <v>2325</v>
      </c>
      <c r="B1520" s="298"/>
      <c r="C1520" s="298"/>
      <c r="D1520" s="298"/>
      <c r="E1520" s="22" t="s">
        <v>32</v>
      </c>
      <c r="F1520" s="88" t="s">
        <v>2326</v>
      </c>
      <c r="G1520" s="88">
        <v>4</v>
      </c>
      <c r="H1520" s="18">
        <v>501</v>
      </c>
      <c r="I1520" s="88" t="s">
        <v>2327</v>
      </c>
      <c r="J1520" s="283"/>
      <c r="K1520" s="283">
        <v>5</v>
      </c>
      <c r="L1520" s="283"/>
      <c r="M1520" s="328"/>
    </row>
    <row r="1521" spans="1:13" ht="27">
      <c r="A1521" s="87" t="s">
        <v>2325</v>
      </c>
      <c r="B1521" s="87" t="s">
        <v>725</v>
      </c>
      <c r="C1521" s="87">
        <v>3</v>
      </c>
      <c r="D1521" s="87">
        <v>7</v>
      </c>
      <c r="E1521" s="22" t="s">
        <v>83</v>
      </c>
      <c r="F1521" s="88" t="s">
        <v>2328</v>
      </c>
      <c r="G1521" s="88">
        <v>5</v>
      </c>
      <c r="H1521" s="88" t="s">
        <v>2329</v>
      </c>
      <c r="I1521" s="57" t="s">
        <v>2330</v>
      </c>
      <c r="J1521" s="79">
        <v>33</v>
      </c>
      <c r="K1521" s="78">
        <f>15+6*C1521/3+6*D1521/3/2</f>
        <v>28</v>
      </c>
      <c r="L1521" s="78">
        <f>J1521-K1521</f>
        <v>5</v>
      </c>
      <c r="M1521" s="26">
        <f>SUMPRODUCT(TEXT(L1521-{0,5,15,25,35},"0;\0")*{0,2,3,3,7})</f>
        <v>0</v>
      </c>
    </row>
    <row r="1522" spans="1:13" ht="13.5">
      <c r="A1522" s="296" t="s">
        <v>2331</v>
      </c>
      <c r="B1522" s="296" t="s">
        <v>726</v>
      </c>
      <c r="C1522" s="296">
        <v>12</v>
      </c>
      <c r="D1522" s="296">
        <v>7</v>
      </c>
      <c r="E1522" s="22" t="s">
        <v>32</v>
      </c>
      <c r="F1522" s="88" t="s">
        <v>2332</v>
      </c>
      <c r="G1522" s="88">
        <v>2</v>
      </c>
      <c r="H1522" s="18">
        <v>206</v>
      </c>
      <c r="I1522" s="88" t="s">
        <v>2333</v>
      </c>
      <c r="J1522" s="281">
        <f>18+33</f>
        <v>51</v>
      </c>
      <c r="K1522" s="281">
        <f>15+6*C1522/3+6*D1522/3/2</f>
        <v>46</v>
      </c>
      <c r="L1522" s="281">
        <f>J1522-K1522</f>
        <v>5</v>
      </c>
      <c r="M1522" s="327">
        <f>SUMPRODUCT(TEXT(L1522-{0,5,15,25,35},"0;\0")*{0,2,3,3,7})</f>
        <v>0</v>
      </c>
    </row>
    <row r="1523" spans="1:13" ht="27">
      <c r="A1523" s="298" t="s">
        <v>2334</v>
      </c>
      <c r="B1523" s="298" t="s">
        <v>726</v>
      </c>
      <c r="C1523" s="298"/>
      <c r="D1523" s="298"/>
      <c r="E1523" s="22" t="s">
        <v>83</v>
      </c>
      <c r="F1523" s="88" t="s">
        <v>2335</v>
      </c>
      <c r="G1523" s="88">
        <v>5</v>
      </c>
      <c r="H1523" s="88" t="s">
        <v>2336</v>
      </c>
      <c r="I1523" s="57" t="s">
        <v>2337</v>
      </c>
      <c r="J1523" s="283"/>
      <c r="K1523" s="283">
        <v>28</v>
      </c>
      <c r="L1523" s="283"/>
      <c r="M1523" s="328"/>
    </row>
    <row r="1524" spans="1:13" ht="13.5">
      <c r="A1524" s="296" t="s">
        <v>2334</v>
      </c>
      <c r="B1524" s="296" t="s">
        <v>727</v>
      </c>
      <c r="C1524" s="296">
        <v>0</v>
      </c>
      <c r="D1524" s="296">
        <v>6</v>
      </c>
      <c r="E1524" s="22" t="s">
        <v>32</v>
      </c>
      <c r="F1524" s="88" t="s">
        <v>2338</v>
      </c>
      <c r="G1524" s="88">
        <v>5</v>
      </c>
      <c r="H1524" s="18">
        <v>502</v>
      </c>
      <c r="I1524" s="88" t="s">
        <v>2339</v>
      </c>
      <c r="J1524" s="281">
        <f>18+8</f>
        <v>26</v>
      </c>
      <c r="K1524" s="281">
        <f>15+6*C1524/3+6*D1524/3/2</f>
        <v>21</v>
      </c>
      <c r="L1524" s="281">
        <f>J1524-K1524</f>
        <v>5</v>
      </c>
      <c r="M1524" s="327">
        <f>SUMPRODUCT(TEXT(L1524-{0,5,15,25,35},"0;\0")*{0,2,3,3,7})</f>
        <v>0</v>
      </c>
    </row>
    <row r="1525" spans="1:13" ht="13.5">
      <c r="A1525" s="298" t="s">
        <v>2340</v>
      </c>
      <c r="B1525" s="298" t="s">
        <v>727</v>
      </c>
      <c r="C1525" s="298"/>
      <c r="D1525" s="298"/>
      <c r="E1525" s="22" t="s">
        <v>32</v>
      </c>
      <c r="F1525" s="88" t="s">
        <v>2341</v>
      </c>
      <c r="G1525" s="87">
        <v>4</v>
      </c>
      <c r="H1525" s="87">
        <v>407</v>
      </c>
      <c r="I1525" s="88" t="s">
        <v>2342</v>
      </c>
      <c r="J1525" s="283"/>
      <c r="K1525" s="283">
        <v>3</v>
      </c>
      <c r="L1525" s="283"/>
      <c r="M1525" s="328"/>
    </row>
    <row r="1526" spans="1:13" ht="13.5">
      <c r="A1526" s="296" t="s">
        <v>2340</v>
      </c>
      <c r="B1526" s="296" t="s">
        <v>728</v>
      </c>
      <c r="C1526" s="296">
        <v>0</v>
      </c>
      <c r="D1526" s="296">
        <v>6</v>
      </c>
      <c r="E1526" s="22" t="s">
        <v>32</v>
      </c>
      <c r="F1526" s="88" t="s">
        <v>2341</v>
      </c>
      <c r="G1526" s="87">
        <v>4</v>
      </c>
      <c r="H1526" s="87">
        <v>404</v>
      </c>
      <c r="I1526" s="88" t="s">
        <v>2343</v>
      </c>
      <c r="J1526" s="281">
        <f>8+17</f>
        <v>25</v>
      </c>
      <c r="K1526" s="281">
        <f>15+6*C1526/3+6*D1526/3/2</f>
        <v>21</v>
      </c>
      <c r="L1526" s="281">
        <f>J1526-K1526</f>
        <v>4</v>
      </c>
      <c r="M1526" s="327">
        <f>SUMPRODUCT(TEXT(L1526-{0,5,15,25,35},"0;\0")*{0,2,3,3,7})</f>
        <v>0</v>
      </c>
    </row>
    <row r="1527" spans="1:13" ht="13.5">
      <c r="A1527" s="298" t="s">
        <v>2340</v>
      </c>
      <c r="B1527" s="298"/>
      <c r="C1527" s="298"/>
      <c r="D1527" s="298"/>
      <c r="E1527" s="22" t="s">
        <v>32</v>
      </c>
      <c r="F1527" s="88" t="s">
        <v>2341</v>
      </c>
      <c r="G1527" s="88">
        <v>1</v>
      </c>
      <c r="H1527" s="18">
        <v>101</v>
      </c>
      <c r="I1527" s="87" t="s">
        <v>2344</v>
      </c>
      <c r="J1527" s="283"/>
      <c r="K1527" s="283">
        <v>13</v>
      </c>
      <c r="L1527" s="283"/>
      <c r="M1527" s="328"/>
    </row>
    <row r="1528" spans="1:13" ht="13.5">
      <c r="A1528" s="296" t="s">
        <v>2340</v>
      </c>
      <c r="B1528" s="296" t="s">
        <v>729</v>
      </c>
      <c r="C1528" s="296">
        <v>0</v>
      </c>
      <c r="D1528" s="296">
        <v>6</v>
      </c>
      <c r="E1528" s="22" t="s">
        <v>32</v>
      </c>
      <c r="F1528" s="88" t="s">
        <v>2345</v>
      </c>
      <c r="G1528" s="87">
        <v>4</v>
      </c>
      <c r="H1528" s="87">
        <v>404</v>
      </c>
      <c r="I1528" s="88" t="s">
        <v>2346</v>
      </c>
      <c r="J1528" s="281">
        <f>8+18</f>
        <v>26</v>
      </c>
      <c r="K1528" s="281">
        <f>15+6*C1528/3+6*D1528/3/2</f>
        <v>21</v>
      </c>
      <c r="L1528" s="281">
        <f>J1528-K1528</f>
        <v>5</v>
      </c>
      <c r="M1528" s="327">
        <f>SUMPRODUCT(TEXT(L1528-{0,5,15,25,35},"0;\0")*{0,2,3,3,7})</f>
        <v>0</v>
      </c>
    </row>
    <row r="1529" spans="1:13" ht="13.5">
      <c r="A1529" s="298" t="s">
        <v>2347</v>
      </c>
      <c r="B1529" s="298"/>
      <c r="C1529" s="298"/>
      <c r="D1529" s="298"/>
      <c r="E1529" s="22" t="s">
        <v>32</v>
      </c>
      <c r="F1529" s="88" t="s">
        <v>2348</v>
      </c>
      <c r="G1529" s="88">
        <v>4</v>
      </c>
      <c r="H1529" s="18">
        <v>405</v>
      </c>
      <c r="I1529" s="88" t="s">
        <v>2349</v>
      </c>
      <c r="J1529" s="283"/>
      <c r="K1529" s="283">
        <v>13</v>
      </c>
      <c r="L1529" s="283"/>
      <c r="M1529" s="328"/>
    </row>
    <row r="1530" spans="1:13" ht="13.5">
      <c r="A1530" s="296" t="s">
        <v>2347</v>
      </c>
      <c r="B1530" s="296" t="s">
        <v>730</v>
      </c>
      <c r="C1530" s="296">
        <v>11</v>
      </c>
      <c r="D1530" s="296">
        <v>7</v>
      </c>
      <c r="E1530" s="22" t="s">
        <v>32</v>
      </c>
      <c r="F1530" s="88" t="s">
        <v>2350</v>
      </c>
      <c r="G1530" s="87">
        <v>6</v>
      </c>
      <c r="H1530" s="87">
        <v>605</v>
      </c>
      <c r="I1530" s="87" t="s">
        <v>731</v>
      </c>
      <c r="J1530" s="281">
        <f>20+27</f>
        <v>47</v>
      </c>
      <c r="K1530" s="281">
        <f>15+6*C1530/3+6*D1530/3/2</f>
        <v>44</v>
      </c>
      <c r="L1530" s="281">
        <f>J1530-K1530</f>
        <v>3</v>
      </c>
      <c r="M1530" s="327">
        <f>SUMPRODUCT(TEXT(L1530-{0,5,15,25,35},"0;\0")*{0,2,3,3,7})</f>
        <v>0</v>
      </c>
    </row>
    <row r="1531" spans="1:13" ht="13.5">
      <c r="A1531" s="298" t="s">
        <v>2351</v>
      </c>
      <c r="B1531" s="298"/>
      <c r="C1531" s="298"/>
      <c r="D1531" s="298"/>
      <c r="E1531" s="22" t="s">
        <v>32</v>
      </c>
      <c r="F1531" s="88" t="s">
        <v>2350</v>
      </c>
      <c r="G1531" s="87">
        <v>6</v>
      </c>
      <c r="H1531" s="87">
        <v>602</v>
      </c>
      <c r="I1531" s="88" t="s">
        <v>2352</v>
      </c>
      <c r="J1531" s="283"/>
      <c r="K1531" s="283">
        <f>15+6*C1536/3+6*D1536/3/2</f>
        <v>15</v>
      </c>
      <c r="L1531" s="283"/>
      <c r="M1531" s="328"/>
    </row>
    <row r="1532" spans="1:13" ht="27">
      <c r="A1532" s="87" t="s">
        <v>2351</v>
      </c>
      <c r="B1532" s="87" t="s">
        <v>732</v>
      </c>
      <c r="C1532" s="87">
        <v>0</v>
      </c>
      <c r="D1532" s="87">
        <v>7</v>
      </c>
      <c r="E1532" s="22" t="s">
        <v>83</v>
      </c>
      <c r="F1532" s="88" t="s">
        <v>2353</v>
      </c>
      <c r="G1532" s="88">
        <v>5</v>
      </c>
      <c r="H1532" s="88" t="s">
        <v>2354</v>
      </c>
      <c r="I1532" s="57" t="s">
        <v>2355</v>
      </c>
      <c r="J1532" s="79">
        <v>25</v>
      </c>
      <c r="K1532" s="78">
        <f>15+6*C1532/3+6*D1532/3/2</f>
        <v>22</v>
      </c>
      <c r="L1532" s="78">
        <f>J1532-K1532</f>
        <v>3</v>
      </c>
      <c r="M1532" s="26">
        <f>SUMPRODUCT(TEXT(L1532-{0,5,15,25,35},"0;\0")*{0,2,3,3,7})</f>
        <v>0</v>
      </c>
    </row>
    <row r="1533" spans="1:13" ht="13.5">
      <c r="A1533" s="296" t="s">
        <v>2351</v>
      </c>
      <c r="B1533" s="296" t="s">
        <v>733</v>
      </c>
      <c r="C1533" s="296">
        <v>3</v>
      </c>
      <c r="D1533" s="296">
        <v>7</v>
      </c>
      <c r="E1533" s="22" t="s">
        <v>32</v>
      </c>
      <c r="F1533" s="88" t="s">
        <v>2356</v>
      </c>
      <c r="G1533" s="88">
        <v>3</v>
      </c>
      <c r="H1533" s="28">
        <v>309</v>
      </c>
      <c r="I1533" s="88" t="s">
        <v>2357</v>
      </c>
      <c r="J1533" s="281">
        <f>18+14</f>
        <v>32</v>
      </c>
      <c r="K1533" s="281">
        <f>15+6*C1533/3+6*D1533/3/2</f>
        <v>28</v>
      </c>
      <c r="L1533" s="281">
        <f>J1533-K1533</f>
        <v>4</v>
      </c>
      <c r="M1533" s="327">
        <f>SUMPRODUCT(TEXT(L1533-{0,5,15,25,35},"0;\0")*{0,2,3,3,7})</f>
        <v>0</v>
      </c>
    </row>
    <row r="1534" spans="1:13" ht="13.5">
      <c r="A1534" s="298" t="s">
        <v>2351</v>
      </c>
      <c r="B1534" s="298" t="s">
        <v>733</v>
      </c>
      <c r="C1534" s="298"/>
      <c r="D1534" s="298"/>
      <c r="E1534" s="22" t="s">
        <v>32</v>
      </c>
      <c r="F1534" s="88" t="s">
        <v>2350</v>
      </c>
      <c r="G1534" s="87">
        <v>6</v>
      </c>
      <c r="H1534" s="87">
        <v>604</v>
      </c>
      <c r="I1534" s="87" t="s">
        <v>2358</v>
      </c>
      <c r="J1534" s="283"/>
      <c r="K1534" s="283">
        <v>10</v>
      </c>
      <c r="L1534" s="283"/>
      <c r="M1534" s="328"/>
    </row>
    <row r="1535" spans="1:13" ht="13.5">
      <c r="A1535" s="296" t="s">
        <v>2351</v>
      </c>
      <c r="B1535" s="296" t="s">
        <v>734</v>
      </c>
      <c r="C1535" s="296">
        <v>7</v>
      </c>
      <c r="D1535" s="296">
        <v>7</v>
      </c>
      <c r="E1535" s="22" t="s">
        <v>32</v>
      </c>
      <c r="F1535" s="88" t="s">
        <v>2359</v>
      </c>
      <c r="G1535" s="88">
        <v>5</v>
      </c>
      <c r="H1535" s="18">
        <v>504</v>
      </c>
      <c r="I1535" s="88" t="s">
        <v>2360</v>
      </c>
      <c r="J1535" s="281">
        <f>18+23</f>
        <v>41</v>
      </c>
      <c r="K1535" s="281">
        <f>15+6*C1535/3+6*D1535/3/2</f>
        <v>36</v>
      </c>
      <c r="L1535" s="281">
        <f>J1535-K1535</f>
        <v>5</v>
      </c>
      <c r="M1535" s="327">
        <f>SUMPRODUCT(TEXT(L1535-{0,5,15,25,35},"0;\0")*{0,2,3,3,7})</f>
        <v>0</v>
      </c>
    </row>
    <row r="1536" spans="1:13" ht="27">
      <c r="A1536" s="298" t="s">
        <v>2361</v>
      </c>
      <c r="B1536" s="298" t="s">
        <v>734</v>
      </c>
      <c r="C1536" s="298"/>
      <c r="D1536" s="298"/>
      <c r="E1536" s="22" t="s">
        <v>83</v>
      </c>
      <c r="F1536" s="88" t="s">
        <v>2362</v>
      </c>
      <c r="G1536" s="88">
        <v>5</v>
      </c>
      <c r="H1536" s="88" t="s">
        <v>2363</v>
      </c>
      <c r="I1536" s="57" t="s">
        <v>2364</v>
      </c>
      <c r="J1536" s="283"/>
      <c r="K1536" s="283">
        <v>18</v>
      </c>
      <c r="L1536" s="283"/>
      <c r="M1536" s="328"/>
    </row>
    <row r="1537" spans="1:13" ht="13.5">
      <c r="A1537" s="296" t="s">
        <v>2361</v>
      </c>
      <c r="B1537" s="296" t="s">
        <v>735</v>
      </c>
      <c r="C1537" s="296">
        <v>2</v>
      </c>
      <c r="D1537" s="296">
        <v>6</v>
      </c>
      <c r="E1537" s="22" t="s">
        <v>32</v>
      </c>
      <c r="F1537" s="88" t="s">
        <v>2365</v>
      </c>
      <c r="G1537" s="88">
        <v>2</v>
      </c>
      <c r="H1537" s="18">
        <v>210</v>
      </c>
      <c r="I1537" s="88" t="s">
        <v>2366</v>
      </c>
      <c r="J1537" s="281">
        <f>18+12</f>
        <v>30</v>
      </c>
      <c r="K1537" s="281">
        <f>15+6*C1537/3+6*D1537/3/2</f>
        <v>25</v>
      </c>
      <c r="L1537" s="281">
        <f>J1537-K1537</f>
        <v>5</v>
      </c>
      <c r="M1537" s="327">
        <f>SUMPRODUCT(TEXT(L1537-{0,5,15,25,35},"0;\0")*{0,2,3,3,7})</f>
        <v>0</v>
      </c>
    </row>
    <row r="1538" spans="1:13" ht="13.5">
      <c r="A1538" s="298" t="s">
        <v>2367</v>
      </c>
      <c r="B1538" s="298" t="s">
        <v>735</v>
      </c>
      <c r="C1538" s="298"/>
      <c r="D1538" s="298"/>
      <c r="E1538" s="22" t="s">
        <v>32</v>
      </c>
      <c r="F1538" s="88" t="s">
        <v>2368</v>
      </c>
      <c r="G1538" s="87">
        <v>6</v>
      </c>
      <c r="H1538" s="87">
        <v>606</v>
      </c>
      <c r="I1538" s="87" t="s">
        <v>2369</v>
      </c>
      <c r="J1538" s="283"/>
      <c r="K1538" s="283">
        <v>7</v>
      </c>
      <c r="L1538" s="283"/>
      <c r="M1538" s="328"/>
    </row>
    <row r="1539" spans="1:13" ht="13.5">
      <c r="A1539" s="296" t="s">
        <v>2367</v>
      </c>
      <c r="B1539" s="296" t="s">
        <v>736</v>
      </c>
      <c r="C1539" s="296">
        <v>0</v>
      </c>
      <c r="D1539" s="296">
        <v>6</v>
      </c>
      <c r="E1539" s="22" t="s">
        <v>32</v>
      </c>
      <c r="F1539" s="88" t="s">
        <v>2370</v>
      </c>
      <c r="G1539" s="88">
        <v>5</v>
      </c>
      <c r="H1539" s="18">
        <v>506</v>
      </c>
      <c r="I1539" s="88" t="s">
        <v>2371</v>
      </c>
      <c r="J1539" s="281">
        <f>18+8</f>
        <v>26</v>
      </c>
      <c r="K1539" s="281">
        <f>15+6*C1539/3+6*D1539/3/2</f>
        <v>21</v>
      </c>
      <c r="L1539" s="281">
        <f>J1539-K1539</f>
        <v>5</v>
      </c>
      <c r="M1539" s="327">
        <f>SUMPRODUCT(TEXT(L1539-{0,5,15,25,35},"0;\0")*{0,2,3,3,7})</f>
        <v>0</v>
      </c>
    </row>
    <row r="1540" spans="1:13" ht="13.5">
      <c r="A1540" s="298" t="s">
        <v>2372</v>
      </c>
      <c r="B1540" s="298" t="s">
        <v>736</v>
      </c>
      <c r="C1540" s="298"/>
      <c r="D1540" s="298"/>
      <c r="E1540" s="22" t="s">
        <v>32</v>
      </c>
      <c r="F1540" s="88" t="s">
        <v>2373</v>
      </c>
      <c r="G1540" s="88">
        <v>1</v>
      </c>
      <c r="H1540" s="18">
        <v>102</v>
      </c>
      <c r="I1540" s="87" t="s">
        <v>2374</v>
      </c>
      <c r="J1540" s="283"/>
      <c r="K1540" s="283">
        <v>3</v>
      </c>
      <c r="L1540" s="283"/>
      <c r="M1540" s="328"/>
    </row>
    <row r="1541" spans="1:13" ht="13.5">
      <c r="A1541" s="296" t="s">
        <v>2372</v>
      </c>
      <c r="B1541" s="296" t="s">
        <v>737</v>
      </c>
      <c r="C1541" s="296">
        <v>4</v>
      </c>
      <c r="D1541" s="296">
        <v>6</v>
      </c>
      <c r="E1541" s="22" t="s">
        <v>32</v>
      </c>
      <c r="F1541" s="88" t="s">
        <v>2375</v>
      </c>
      <c r="G1541" s="88">
        <v>4</v>
      </c>
      <c r="H1541" s="18">
        <v>409</v>
      </c>
      <c r="I1541" s="88" t="s">
        <v>2376</v>
      </c>
      <c r="J1541" s="281">
        <f>18+15</f>
        <v>33</v>
      </c>
      <c r="K1541" s="281">
        <f>15+6*C1541/3+6*D1541/3/2</f>
        <v>29</v>
      </c>
      <c r="L1541" s="281">
        <f>J1541-K1541</f>
        <v>4</v>
      </c>
      <c r="M1541" s="327">
        <f>SUMPRODUCT(TEXT(L1541-{0,5,15,25,35},"0;\0")*{0,2,3,3,7})</f>
        <v>0</v>
      </c>
    </row>
    <row r="1542" spans="1:13" ht="13.5">
      <c r="A1542" s="298" t="s">
        <v>2377</v>
      </c>
      <c r="B1542" s="298" t="s">
        <v>737</v>
      </c>
      <c r="C1542" s="298"/>
      <c r="D1542" s="298"/>
      <c r="E1542" s="22" t="s">
        <v>32</v>
      </c>
      <c r="F1542" s="88" t="s">
        <v>2375</v>
      </c>
      <c r="G1542" s="88">
        <v>5</v>
      </c>
      <c r="H1542" s="18">
        <v>509</v>
      </c>
      <c r="I1542" s="88" t="s">
        <v>2376</v>
      </c>
      <c r="J1542" s="283"/>
      <c r="K1542" s="283">
        <v>11</v>
      </c>
      <c r="L1542" s="283"/>
      <c r="M1542" s="328"/>
    </row>
    <row r="1543" spans="1:13" ht="27">
      <c r="A1543" s="88" t="s">
        <v>2378</v>
      </c>
      <c r="B1543" s="88" t="s">
        <v>2379</v>
      </c>
      <c r="C1543" s="87">
        <v>3</v>
      </c>
      <c r="D1543" s="87">
        <v>0</v>
      </c>
      <c r="E1543" s="22" t="s">
        <v>32</v>
      </c>
      <c r="F1543" s="88" t="s">
        <v>2375</v>
      </c>
      <c r="G1543" s="88">
        <v>3</v>
      </c>
      <c r="H1543" s="18">
        <v>310</v>
      </c>
      <c r="I1543" s="88" t="s">
        <v>2376</v>
      </c>
      <c r="J1543" s="17">
        <v>18</v>
      </c>
      <c r="K1543" s="78">
        <f>15+6*C1543/3+6*D1543/3/2</f>
        <v>21</v>
      </c>
      <c r="L1543" s="78">
        <f t="shared" ref="L1543:L1574" si="29">J1543-K1543</f>
        <v>-3</v>
      </c>
      <c r="M1543" s="26">
        <f>SUMPRODUCT(TEXT(L1543-{0,5,15,25,35},"0;\0")*{0,2,3,3,7})</f>
        <v>0</v>
      </c>
    </row>
    <row r="1544" spans="1:13" ht="13.5">
      <c r="A1544" s="296" t="s">
        <v>2377</v>
      </c>
      <c r="B1544" s="296" t="s">
        <v>738</v>
      </c>
      <c r="C1544" s="296">
        <v>0</v>
      </c>
      <c r="D1544" s="296">
        <v>6</v>
      </c>
      <c r="E1544" s="22" t="s">
        <v>32</v>
      </c>
      <c r="F1544" s="88" t="s">
        <v>2318</v>
      </c>
      <c r="G1544" s="87">
        <v>3</v>
      </c>
      <c r="H1544" s="87">
        <v>308</v>
      </c>
      <c r="I1544" s="88" t="s">
        <v>2319</v>
      </c>
      <c r="J1544" s="281">
        <f>18+8</f>
        <v>26</v>
      </c>
      <c r="K1544" s="281">
        <f>15+6*C1544/3+6*D1544/3/2</f>
        <v>21</v>
      </c>
      <c r="L1544" s="281">
        <f t="shared" si="29"/>
        <v>5</v>
      </c>
      <c r="M1544" s="327">
        <f>SUMPRODUCT(TEXT(L1544-{0,5,15,25,35},"0;\0")*{0,2,3,3,7})</f>
        <v>0</v>
      </c>
    </row>
    <row r="1545" spans="1:13" ht="13.5">
      <c r="A1545" s="298" t="s">
        <v>2320</v>
      </c>
      <c r="B1545" s="298" t="s">
        <v>738</v>
      </c>
      <c r="C1545" s="298"/>
      <c r="D1545" s="298"/>
      <c r="E1545" s="22" t="s">
        <v>32</v>
      </c>
      <c r="F1545" s="88" t="s">
        <v>2321</v>
      </c>
      <c r="G1545" s="87">
        <v>6</v>
      </c>
      <c r="H1545" s="87">
        <v>604</v>
      </c>
      <c r="I1545" s="87" t="s">
        <v>2380</v>
      </c>
      <c r="J1545" s="283"/>
      <c r="K1545" s="283">
        <v>3</v>
      </c>
      <c r="L1545" s="283"/>
      <c r="M1545" s="328"/>
    </row>
    <row r="1546" spans="1:13" ht="13.5">
      <c r="A1546" s="296" t="s">
        <v>2320</v>
      </c>
      <c r="B1546" s="296" t="s">
        <v>739</v>
      </c>
      <c r="C1546" s="296">
        <v>9</v>
      </c>
      <c r="D1546" s="296">
        <v>6</v>
      </c>
      <c r="E1546" s="22" t="s">
        <v>32</v>
      </c>
      <c r="F1546" s="88" t="s">
        <v>2365</v>
      </c>
      <c r="G1546" s="88">
        <v>3</v>
      </c>
      <c r="H1546" s="18">
        <v>306</v>
      </c>
      <c r="I1546" s="88" t="s">
        <v>2366</v>
      </c>
      <c r="J1546" s="281">
        <f>18+26</f>
        <v>44</v>
      </c>
      <c r="K1546" s="281">
        <f>15+6*C1546/3+6*D1546/3/2</f>
        <v>39</v>
      </c>
      <c r="L1546" s="281">
        <f t="shared" si="29"/>
        <v>5</v>
      </c>
      <c r="M1546" s="327">
        <f>SUMPRODUCT(TEXT(L1546-{0,5,15,25,35},"0;\0")*{0,2,3,3,7})</f>
        <v>0</v>
      </c>
    </row>
    <row r="1547" spans="1:13" ht="27">
      <c r="A1547" s="298" t="s">
        <v>2367</v>
      </c>
      <c r="B1547" s="298" t="s">
        <v>739</v>
      </c>
      <c r="C1547" s="298"/>
      <c r="D1547" s="298"/>
      <c r="E1547" s="22" t="s">
        <v>83</v>
      </c>
      <c r="F1547" s="88" t="s">
        <v>2381</v>
      </c>
      <c r="G1547" s="88">
        <v>5</v>
      </c>
      <c r="H1547" s="88" t="s">
        <v>2382</v>
      </c>
      <c r="I1547" s="57" t="s">
        <v>2383</v>
      </c>
      <c r="J1547" s="283"/>
      <c r="K1547" s="283">
        <v>21</v>
      </c>
      <c r="L1547" s="283"/>
      <c r="M1547" s="328"/>
    </row>
    <row r="1548" spans="1:13" ht="13.5">
      <c r="A1548" s="296" t="s">
        <v>2367</v>
      </c>
      <c r="B1548" s="296" t="s">
        <v>740</v>
      </c>
      <c r="C1548" s="296">
        <v>0</v>
      </c>
      <c r="D1548" s="296">
        <v>6</v>
      </c>
      <c r="E1548" s="22" t="s">
        <v>32</v>
      </c>
      <c r="F1548" s="88" t="s">
        <v>2368</v>
      </c>
      <c r="G1548" s="88">
        <v>4</v>
      </c>
      <c r="H1548" s="18">
        <v>403</v>
      </c>
      <c r="I1548" s="88" t="s">
        <v>2384</v>
      </c>
      <c r="J1548" s="281">
        <f>8+18</f>
        <v>26</v>
      </c>
      <c r="K1548" s="281">
        <f>15+6*C1548/3+6*D1548/3/2</f>
        <v>21</v>
      </c>
      <c r="L1548" s="281">
        <f t="shared" si="29"/>
        <v>5</v>
      </c>
      <c r="M1548" s="327">
        <f>SUMPRODUCT(TEXT(L1548-{0,5,15,25,35},"0;\0")*{0,2,3,3,7})</f>
        <v>0</v>
      </c>
    </row>
    <row r="1549" spans="1:13" ht="13.5">
      <c r="A1549" s="298" t="s">
        <v>2367</v>
      </c>
      <c r="B1549" s="298"/>
      <c r="C1549" s="298"/>
      <c r="D1549" s="298"/>
      <c r="E1549" s="22" t="s">
        <v>32</v>
      </c>
      <c r="F1549" s="88" t="s">
        <v>2365</v>
      </c>
      <c r="G1549" s="88">
        <v>3</v>
      </c>
      <c r="H1549" s="18">
        <v>303</v>
      </c>
      <c r="I1549" s="88" t="s">
        <v>2366</v>
      </c>
      <c r="J1549" s="283"/>
      <c r="K1549" s="283">
        <v>13</v>
      </c>
      <c r="L1549" s="283"/>
      <c r="M1549" s="328"/>
    </row>
    <row r="1550" spans="1:13" ht="27">
      <c r="A1550" s="88" t="s">
        <v>2385</v>
      </c>
      <c r="B1550" s="88" t="s">
        <v>2386</v>
      </c>
      <c r="C1550" s="87">
        <v>0</v>
      </c>
      <c r="D1550" s="87">
        <v>0</v>
      </c>
      <c r="E1550" s="92" t="s">
        <v>2387</v>
      </c>
      <c r="F1550" s="88" t="s">
        <v>2368</v>
      </c>
      <c r="G1550" s="87">
        <v>5</v>
      </c>
      <c r="H1550" s="87">
        <v>505</v>
      </c>
      <c r="I1550" s="88" t="s">
        <v>2388</v>
      </c>
      <c r="J1550" s="79">
        <v>20</v>
      </c>
      <c r="K1550" s="78">
        <f>15+6*C1550/3+6*D1550/3/2</f>
        <v>15</v>
      </c>
      <c r="L1550" s="78">
        <f t="shared" si="29"/>
        <v>5</v>
      </c>
      <c r="M1550" s="26">
        <f>SUMPRODUCT(TEXT(L1550-{0,5,15,25,35},"0;\0")*{0,2,3,3,7})</f>
        <v>0</v>
      </c>
    </row>
    <row r="1551" spans="1:13" ht="13.5">
      <c r="A1551" s="296" t="s">
        <v>2367</v>
      </c>
      <c r="B1551" s="296" t="s">
        <v>741</v>
      </c>
      <c r="C1551" s="296">
        <v>0</v>
      </c>
      <c r="D1551" s="296">
        <v>6</v>
      </c>
      <c r="E1551" s="22" t="s">
        <v>32</v>
      </c>
      <c r="F1551" s="88" t="s">
        <v>2389</v>
      </c>
      <c r="G1551" s="87">
        <v>4</v>
      </c>
      <c r="H1551" s="87">
        <v>408</v>
      </c>
      <c r="I1551" s="57" t="s">
        <v>2390</v>
      </c>
      <c r="J1551" s="281">
        <f>9.6+14</f>
        <v>23.6</v>
      </c>
      <c r="K1551" s="281">
        <f>15+6*C1551/3+6*D1551/3/2</f>
        <v>21</v>
      </c>
      <c r="L1551" s="281">
        <f t="shared" si="29"/>
        <v>2.6000000000000014</v>
      </c>
      <c r="M1551" s="327">
        <f>SUMPRODUCT(TEXT(L1551-{0,5,15,25,35},"0;\0")*{0,2,3,3,7})</f>
        <v>0</v>
      </c>
    </row>
    <row r="1552" spans="1:13" ht="13.5">
      <c r="A1552" s="298" t="s">
        <v>2391</v>
      </c>
      <c r="B1552" s="298"/>
      <c r="C1552" s="298"/>
      <c r="D1552" s="298"/>
      <c r="E1552" s="22" t="s">
        <v>32</v>
      </c>
      <c r="F1552" s="88" t="s">
        <v>2392</v>
      </c>
      <c r="G1552" s="88">
        <v>4</v>
      </c>
      <c r="H1552" s="18">
        <v>501</v>
      </c>
      <c r="I1552" s="88" t="s">
        <v>2393</v>
      </c>
      <c r="J1552" s="283"/>
      <c r="K1552" s="283">
        <v>11</v>
      </c>
      <c r="L1552" s="283"/>
      <c r="M1552" s="328"/>
    </row>
    <row r="1553" spans="1:13" ht="13.5">
      <c r="A1553" s="296" t="s">
        <v>2391</v>
      </c>
      <c r="B1553" s="296" t="s">
        <v>742</v>
      </c>
      <c r="C1553" s="296">
        <v>2</v>
      </c>
      <c r="D1553" s="296">
        <v>7</v>
      </c>
      <c r="E1553" s="22" t="s">
        <v>32</v>
      </c>
      <c r="F1553" s="88" t="s">
        <v>2394</v>
      </c>
      <c r="G1553" s="88">
        <v>5</v>
      </c>
      <c r="H1553" s="18">
        <v>508</v>
      </c>
      <c r="I1553" s="88" t="s">
        <v>2395</v>
      </c>
      <c r="J1553" s="281">
        <f>18+13</f>
        <v>31</v>
      </c>
      <c r="K1553" s="281">
        <f>15+6*C1553/3+6*D1553/3/2</f>
        <v>26</v>
      </c>
      <c r="L1553" s="281">
        <f t="shared" si="29"/>
        <v>5</v>
      </c>
      <c r="M1553" s="327">
        <f>SUMPRODUCT(TEXT(L1553-{0,5,15,25,35},"0;\0")*{0,2,3,3,7})</f>
        <v>0</v>
      </c>
    </row>
    <row r="1554" spans="1:13" ht="13.5">
      <c r="A1554" s="298" t="s">
        <v>2396</v>
      </c>
      <c r="B1554" s="298" t="s">
        <v>742</v>
      </c>
      <c r="C1554" s="298"/>
      <c r="D1554" s="298"/>
      <c r="E1554" s="22" t="s">
        <v>32</v>
      </c>
      <c r="F1554" s="88" t="s">
        <v>2397</v>
      </c>
      <c r="G1554" s="87">
        <v>4</v>
      </c>
      <c r="H1554" s="87">
        <v>407</v>
      </c>
      <c r="I1554" s="88" t="s">
        <v>2398</v>
      </c>
      <c r="J1554" s="283"/>
      <c r="K1554" s="283">
        <v>8</v>
      </c>
      <c r="L1554" s="283"/>
      <c r="M1554" s="328"/>
    </row>
    <row r="1555" spans="1:13" ht="13.5">
      <c r="A1555" s="296" t="s">
        <v>2396</v>
      </c>
      <c r="B1555" s="296" t="s">
        <v>743</v>
      </c>
      <c r="C1555" s="296">
        <v>20</v>
      </c>
      <c r="D1555" s="296">
        <v>6</v>
      </c>
      <c r="E1555" s="22" t="s">
        <v>32</v>
      </c>
      <c r="F1555" s="88" t="s">
        <v>2399</v>
      </c>
      <c r="G1555" s="88">
        <v>4</v>
      </c>
      <c r="H1555" s="18">
        <v>403</v>
      </c>
      <c r="I1555" s="88" t="s">
        <v>2400</v>
      </c>
      <c r="J1555" s="281">
        <f>18+48</f>
        <v>66</v>
      </c>
      <c r="K1555" s="281">
        <f>15+6*C1555/3+6*D1555/3/2</f>
        <v>61</v>
      </c>
      <c r="L1555" s="281">
        <f t="shared" si="29"/>
        <v>5</v>
      </c>
      <c r="M1555" s="327">
        <f>SUMPRODUCT(TEXT(L1555-{0,5,15,25,35},"0;\0")*{0,2,3,3,7})</f>
        <v>0</v>
      </c>
    </row>
    <row r="1556" spans="1:13" ht="13.5">
      <c r="A1556" s="298" t="s">
        <v>2401</v>
      </c>
      <c r="B1556" s="298" t="s">
        <v>743</v>
      </c>
      <c r="C1556" s="298"/>
      <c r="D1556" s="298"/>
      <c r="E1556" s="22" t="s">
        <v>32</v>
      </c>
      <c r="F1556" s="88" t="s">
        <v>2402</v>
      </c>
      <c r="G1556" s="87">
        <v>6</v>
      </c>
      <c r="H1556" s="87">
        <v>607</v>
      </c>
      <c r="I1556" s="87" t="s">
        <v>744</v>
      </c>
      <c r="J1556" s="283"/>
      <c r="K1556" s="283">
        <f>15+6*C1556/3+6*D1556/3/2</f>
        <v>15</v>
      </c>
      <c r="L1556" s="283"/>
      <c r="M1556" s="328"/>
    </row>
    <row r="1557" spans="1:13" ht="13.5">
      <c r="A1557" s="296" t="s">
        <v>2401</v>
      </c>
      <c r="B1557" s="296" t="s">
        <v>745</v>
      </c>
      <c r="C1557" s="296">
        <v>0</v>
      </c>
      <c r="D1557" s="296">
        <v>7</v>
      </c>
      <c r="E1557" s="22" t="s">
        <v>32</v>
      </c>
      <c r="F1557" s="88" t="s">
        <v>2402</v>
      </c>
      <c r="G1557" s="87">
        <v>6</v>
      </c>
      <c r="H1557" s="87">
        <v>601</v>
      </c>
      <c r="I1557" s="87" t="s">
        <v>2403</v>
      </c>
      <c r="J1557" s="281">
        <f>10.7+16</f>
        <v>26.7</v>
      </c>
      <c r="K1557" s="281">
        <f>15+6*C1557/3+6*D1557/3/2</f>
        <v>22</v>
      </c>
      <c r="L1557" s="281">
        <f t="shared" si="29"/>
        <v>4.6999999999999993</v>
      </c>
      <c r="M1557" s="327">
        <f>SUMPRODUCT(TEXT(L1557-{0,5,15,25,35},"0;\0")*{0,2,3,3,7})</f>
        <v>0</v>
      </c>
    </row>
    <row r="1558" spans="1:13" ht="15">
      <c r="A1558" s="298" t="s">
        <v>2401</v>
      </c>
      <c r="B1558" s="298" t="s">
        <v>745</v>
      </c>
      <c r="C1558" s="298"/>
      <c r="D1558" s="298"/>
      <c r="E1558" s="22" t="s">
        <v>83</v>
      </c>
      <c r="F1558" s="88" t="s">
        <v>2404</v>
      </c>
      <c r="G1558" s="88">
        <v>5</v>
      </c>
      <c r="H1558" s="88" t="s">
        <v>2405</v>
      </c>
      <c r="I1558" s="57" t="s">
        <v>2909</v>
      </c>
      <c r="J1558" s="283"/>
      <c r="K1558" s="283">
        <v>11</v>
      </c>
      <c r="L1558" s="283"/>
      <c r="M1558" s="328"/>
    </row>
    <row r="1559" spans="1:13" ht="13.5">
      <c r="A1559" s="296" t="s">
        <v>2401</v>
      </c>
      <c r="B1559" s="296" t="s">
        <v>746</v>
      </c>
      <c r="C1559" s="296">
        <v>13</v>
      </c>
      <c r="D1559" s="296">
        <v>7</v>
      </c>
      <c r="E1559" s="22" t="s">
        <v>32</v>
      </c>
      <c r="F1559" s="88" t="s">
        <v>2406</v>
      </c>
      <c r="G1559" s="88">
        <v>2</v>
      </c>
      <c r="H1559" s="18">
        <v>209</v>
      </c>
      <c r="I1559" s="88" t="s">
        <v>2407</v>
      </c>
      <c r="J1559" s="281">
        <f>18+32</f>
        <v>50</v>
      </c>
      <c r="K1559" s="281">
        <f>15+6*C1559/3+6*D1559/3/2</f>
        <v>48</v>
      </c>
      <c r="L1559" s="281">
        <f t="shared" si="29"/>
        <v>2</v>
      </c>
      <c r="M1559" s="327">
        <f>SUMPRODUCT(TEXT(L1559-{0,5,15,25,35},"0;\0")*{0,2,3,3,7})</f>
        <v>0</v>
      </c>
    </row>
    <row r="1560" spans="1:13" ht="13.5">
      <c r="A1560" s="298" t="s">
        <v>2408</v>
      </c>
      <c r="B1560" s="298" t="s">
        <v>746</v>
      </c>
      <c r="C1560" s="298"/>
      <c r="D1560" s="298"/>
      <c r="E1560" s="22" t="s">
        <v>32</v>
      </c>
      <c r="F1560" s="88" t="s">
        <v>2409</v>
      </c>
      <c r="G1560" s="87">
        <v>6</v>
      </c>
      <c r="H1560" s="87">
        <v>603</v>
      </c>
      <c r="I1560" s="87" t="s">
        <v>2410</v>
      </c>
      <c r="J1560" s="283"/>
      <c r="K1560" s="283">
        <v>30</v>
      </c>
      <c r="L1560" s="283"/>
      <c r="M1560" s="328"/>
    </row>
    <row r="1561" spans="1:13" ht="27">
      <c r="A1561" s="87" t="s">
        <v>2408</v>
      </c>
      <c r="B1561" s="87" t="s">
        <v>747</v>
      </c>
      <c r="C1561" s="87">
        <v>0</v>
      </c>
      <c r="D1561" s="87">
        <v>6</v>
      </c>
      <c r="E1561" s="22" t="s">
        <v>83</v>
      </c>
      <c r="F1561" s="88" t="s">
        <v>2411</v>
      </c>
      <c r="G1561" s="88">
        <v>5</v>
      </c>
      <c r="H1561" s="88" t="s">
        <v>2412</v>
      </c>
      <c r="I1561" s="57" t="s">
        <v>2413</v>
      </c>
      <c r="J1561" s="79">
        <v>26</v>
      </c>
      <c r="K1561" s="78">
        <f>15+6*C1561/3+6*D1561/3/2</f>
        <v>21</v>
      </c>
      <c r="L1561" s="78">
        <f t="shared" si="29"/>
        <v>5</v>
      </c>
      <c r="M1561" s="26">
        <f>SUMPRODUCT(TEXT(L1561-{0,5,15,25,35},"0;\0")*{0,2,3,3,7})</f>
        <v>0</v>
      </c>
    </row>
    <row r="1562" spans="1:13" ht="13.5">
      <c r="A1562" s="296" t="s">
        <v>2414</v>
      </c>
      <c r="B1562" s="296" t="s">
        <v>748</v>
      </c>
      <c r="C1562" s="296">
        <v>0</v>
      </c>
      <c r="D1562" s="296">
        <v>6</v>
      </c>
      <c r="E1562" s="22" t="s">
        <v>32</v>
      </c>
      <c r="F1562" s="88" t="s">
        <v>2415</v>
      </c>
      <c r="G1562" s="88">
        <v>3</v>
      </c>
      <c r="H1562" s="18">
        <v>301</v>
      </c>
      <c r="I1562" s="88" t="s">
        <v>2416</v>
      </c>
      <c r="J1562" s="281">
        <f>18+8</f>
        <v>26</v>
      </c>
      <c r="K1562" s="281">
        <f>15+6*C1562/3+6*D1562/3/2</f>
        <v>21</v>
      </c>
      <c r="L1562" s="281">
        <f t="shared" si="29"/>
        <v>5</v>
      </c>
      <c r="M1562" s="327">
        <f>SUMPRODUCT(TEXT(L1562-{0,5,15,25,35},"0;\0")*{0,2,3,3,7})</f>
        <v>0</v>
      </c>
    </row>
    <row r="1563" spans="1:13" ht="13.5">
      <c r="A1563" s="298" t="s">
        <v>2414</v>
      </c>
      <c r="B1563" s="298" t="s">
        <v>748</v>
      </c>
      <c r="C1563" s="298"/>
      <c r="D1563" s="298"/>
      <c r="E1563" s="22" t="s">
        <v>32</v>
      </c>
      <c r="F1563" s="88" t="s">
        <v>2417</v>
      </c>
      <c r="G1563" s="87">
        <v>6</v>
      </c>
      <c r="H1563" s="87">
        <v>606</v>
      </c>
      <c r="I1563" s="87" t="s">
        <v>2418</v>
      </c>
      <c r="J1563" s="283"/>
      <c r="K1563" s="283">
        <v>3</v>
      </c>
      <c r="L1563" s="283"/>
      <c r="M1563" s="328"/>
    </row>
    <row r="1564" spans="1:13" ht="27">
      <c r="A1564" s="87" t="s">
        <v>2414</v>
      </c>
      <c r="B1564" s="87" t="s">
        <v>749</v>
      </c>
      <c r="C1564" s="87">
        <v>0</v>
      </c>
      <c r="D1564" s="87">
        <v>6</v>
      </c>
      <c r="E1564" s="22" t="s">
        <v>83</v>
      </c>
      <c r="F1564" s="88" t="s">
        <v>2411</v>
      </c>
      <c r="G1564" s="88">
        <v>5</v>
      </c>
      <c r="H1564" s="88" t="s">
        <v>2412</v>
      </c>
      <c r="I1564" s="57" t="s">
        <v>2413</v>
      </c>
      <c r="J1564" s="79">
        <v>26</v>
      </c>
      <c r="K1564" s="78">
        <f>15+6*C1564/3+6*D1564/3/2</f>
        <v>21</v>
      </c>
      <c r="L1564" s="78">
        <f t="shared" si="29"/>
        <v>5</v>
      </c>
      <c r="M1564" s="26">
        <f>SUMPRODUCT(TEXT(L1564-{0,5,15,25,35},"0;\0")*{0,2,3,3,7})</f>
        <v>0</v>
      </c>
    </row>
    <row r="1565" spans="1:13" ht="13.5">
      <c r="A1565" s="296" t="s">
        <v>2414</v>
      </c>
      <c r="B1565" s="296" t="s">
        <v>750</v>
      </c>
      <c r="C1565" s="296">
        <v>0</v>
      </c>
      <c r="D1565" s="296">
        <v>6</v>
      </c>
      <c r="E1565" s="22" t="s">
        <v>32</v>
      </c>
      <c r="F1565" s="88" t="s">
        <v>2419</v>
      </c>
      <c r="G1565" s="87">
        <v>4</v>
      </c>
      <c r="H1565" s="87">
        <v>403</v>
      </c>
      <c r="I1565" s="88" t="s">
        <v>2420</v>
      </c>
      <c r="J1565" s="281">
        <f>8+18</f>
        <v>26</v>
      </c>
      <c r="K1565" s="281">
        <f>15+6*C1565/3+6*D1565/3/2</f>
        <v>21</v>
      </c>
      <c r="L1565" s="281">
        <f t="shared" si="29"/>
        <v>5</v>
      </c>
      <c r="M1565" s="327">
        <f>SUMPRODUCT(TEXT(L1565-{0,5,15,25,35},"0;\0")*{0,2,3,3,7})</f>
        <v>0</v>
      </c>
    </row>
    <row r="1566" spans="1:13" ht="13.5">
      <c r="A1566" s="298" t="s">
        <v>2421</v>
      </c>
      <c r="B1566" s="298"/>
      <c r="C1566" s="298"/>
      <c r="D1566" s="298"/>
      <c r="E1566" s="22" t="s">
        <v>32</v>
      </c>
      <c r="F1566" s="88" t="s">
        <v>2422</v>
      </c>
      <c r="G1566" s="88">
        <v>4</v>
      </c>
      <c r="H1566" s="18">
        <v>407</v>
      </c>
      <c r="I1566" s="88" t="s">
        <v>2423</v>
      </c>
      <c r="J1566" s="283"/>
      <c r="K1566" s="283">
        <v>13</v>
      </c>
      <c r="L1566" s="283"/>
      <c r="M1566" s="328"/>
    </row>
    <row r="1567" spans="1:13" ht="13.5">
      <c r="A1567" s="296" t="s">
        <v>2421</v>
      </c>
      <c r="B1567" s="296" t="s">
        <v>751</v>
      </c>
      <c r="C1567" s="296">
        <v>0</v>
      </c>
      <c r="D1567" s="296">
        <v>6</v>
      </c>
      <c r="E1567" s="22" t="s">
        <v>32</v>
      </c>
      <c r="F1567" s="88" t="s">
        <v>2419</v>
      </c>
      <c r="G1567" s="88">
        <v>4</v>
      </c>
      <c r="H1567" s="18">
        <v>403</v>
      </c>
      <c r="I1567" s="88" t="s">
        <v>2420</v>
      </c>
      <c r="J1567" s="281">
        <f>8+18</f>
        <v>26</v>
      </c>
      <c r="K1567" s="281">
        <f>15+6*C1567/3+6*D1567/3/2</f>
        <v>21</v>
      </c>
      <c r="L1567" s="281">
        <f t="shared" si="29"/>
        <v>5</v>
      </c>
      <c r="M1567" s="327">
        <f>SUMPRODUCT(TEXT(L1567-{0,5,15,25,35},"0;\0")*{0,2,3,3,7})</f>
        <v>0</v>
      </c>
    </row>
    <row r="1568" spans="1:13" ht="13.5">
      <c r="A1568" s="298" t="s">
        <v>2421</v>
      </c>
      <c r="B1568" s="298"/>
      <c r="C1568" s="298"/>
      <c r="D1568" s="298"/>
      <c r="E1568" s="22" t="s">
        <v>32</v>
      </c>
      <c r="F1568" s="88" t="s">
        <v>2422</v>
      </c>
      <c r="G1568" s="88">
        <v>2</v>
      </c>
      <c r="H1568" s="18">
        <v>107</v>
      </c>
      <c r="I1568" s="87" t="s">
        <v>2424</v>
      </c>
      <c r="J1568" s="283"/>
      <c r="K1568" s="283">
        <v>13</v>
      </c>
      <c r="L1568" s="283"/>
      <c r="M1568" s="328"/>
    </row>
    <row r="1569" spans="1:13" ht="13.5">
      <c r="A1569" s="296" t="s">
        <v>2421</v>
      </c>
      <c r="B1569" s="296" t="s">
        <v>752</v>
      </c>
      <c r="C1569" s="296">
        <v>0</v>
      </c>
      <c r="D1569" s="296">
        <v>6</v>
      </c>
      <c r="E1569" s="22" t="s">
        <v>32</v>
      </c>
      <c r="F1569" s="88" t="s">
        <v>2425</v>
      </c>
      <c r="G1569" s="88">
        <v>3</v>
      </c>
      <c r="H1569" s="18">
        <v>304</v>
      </c>
      <c r="I1569" s="88" t="s">
        <v>2426</v>
      </c>
      <c r="J1569" s="281">
        <f>18+5</f>
        <v>23</v>
      </c>
      <c r="K1569" s="281">
        <f>15+6*C1569/3+6*D1569/3/2</f>
        <v>21</v>
      </c>
      <c r="L1569" s="281">
        <f t="shared" si="29"/>
        <v>2</v>
      </c>
      <c r="M1569" s="327">
        <f>SUMPRODUCT(TEXT(L1569-{0,5,15,25,35},"0;\0")*{0,2,3,3,7})</f>
        <v>0</v>
      </c>
    </row>
    <row r="1570" spans="1:13" ht="13.5">
      <c r="A1570" s="298" t="s">
        <v>2427</v>
      </c>
      <c r="B1570" s="298" t="s">
        <v>2428</v>
      </c>
      <c r="C1570" s="298"/>
      <c r="D1570" s="298"/>
      <c r="E1570" s="22" t="s">
        <v>32</v>
      </c>
      <c r="F1570" s="88" t="s">
        <v>2429</v>
      </c>
      <c r="G1570" s="87">
        <v>6</v>
      </c>
      <c r="H1570" s="87">
        <v>602</v>
      </c>
      <c r="I1570" s="88" t="s">
        <v>2430</v>
      </c>
      <c r="J1570" s="283"/>
      <c r="K1570" s="283">
        <v>8</v>
      </c>
      <c r="L1570" s="283"/>
      <c r="M1570" s="328"/>
    </row>
    <row r="1571" spans="1:13" ht="27">
      <c r="A1571" s="87" t="s">
        <v>2431</v>
      </c>
      <c r="B1571" s="87" t="s">
        <v>753</v>
      </c>
      <c r="C1571" s="87">
        <v>0</v>
      </c>
      <c r="D1571" s="87">
        <v>6</v>
      </c>
      <c r="E1571" s="22" t="s">
        <v>83</v>
      </c>
      <c r="F1571" s="88" t="s">
        <v>2432</v>
      </c>
      <c r="G1571" s="88">
        <v>5</v>
      </c>
      <c r="H1571" s="88" t="s">
        <v>2433</v>
      </c>
      <c r="I1571" s="57" t="s">
        <v>2434</v>
      </c>
      <c r="J1571" s="79">
        <v>25</v>
      </c>
      <c r="K1571" s="78">
        <f>15+6*C1571/3+6*D1571/3/2</f>
        <v>21</v>
      </c>
      <c r="L1571" s="70">
        <f t="shared" si="29"/>
        <v>4</v>
      </c>
      <c r="M1571" s="55">
        <f>SUMPRODUCT(TEXT(L1571-{0,5,15,25,35},"0;\0")*{0,2,3,3,7})</f>
        <v>0</v>
      </c>
    </row>
    <row r="1572" spans="1:13" ht="13.5">
      <c r="A1572" s="296" t="s">
        <v>2435</v>
      </c>
      <c r="B1572" s="296" t="s">
        <v>754</v>
      </c>
      <c r="C1572" s="296">
        <v>0</v>
      </c>
      <c r="D1572" s="296">
        <v>0</v>
      </c>
      <c r="E1572" s="22" t="s">
        <v>32</v>
      </c>
      <c r="F1572" s="88" t="s">
        <v>2436</v>
      </c>
      <c r="G1572" s="87">
        <v>4</v>
      </c>
      <c r="H1572" s="87">
        <v>402</v>
      </c>
      <c r="I1572" s="28" t="s">
        <v>2437</v>
      </c>
      <c r="J1572" s="281">
        <f>10.7+8</f>
        <v>18.7</v>
      </c>
      <c r="K1572" s="281">
        <f>15+6*C1572/3+6*D1572/3/2</f>
        <v>15</v>
      </c>
      <c r="L1572" s="281">
        <f t="shared" si="29"/>
        <v>3.6999999999999993</v>
      </c>
      <c r="M1572" s="327">
        <f>SUMPRODUCT(TEXT(L1572-{0,5,15,25,35},"0;\0")*{0,2,3,3,7})</f>
        <v>0</v>
      </c>
    </row>
    <row r="1573" spans="1:13" ht="13.5">
      <c r="A1573" s="298" t="s">
        <v>2438</v>
      </c>
      <c r="B1573" s="298" t="s">
        <v>2439</v>
      </c>
      <c r="C1573" s="298"/>
      <c r="D1573" s="298"/>
      <c r="E1573" s="22" t="s">
        <v>32</v>
      </c>
      <c r="F1573" s="88" t="s">
        <v>2436</v>
      </c>
      <c r="G1573" s="87">
        <v>6</v>
      </c>
      <c r="H1573" s="87">
        <v>607</v>
      </c>
      <c r="I1573" s="87" t="s">
        <v>744</v>
      </c>
      <c r="J1573" s="283"/>
      <c r="K1573" s="283">
        <v>4</v>
      </c>
      <c r="L1573" s="283"/>
      <c r="M1573" s="328"/>
    </row>
    <row r="1574" spans="1:13" ht="13.5">
      <c r="A1574" s="296" t="s">
        <v>2440</v>
      </c>
      <c r="B1574" s="296" t="s">
        <v>755</v>
      </c>
      <c r="C1574" s="296">
        <v>10</v>
      </c>
      <c r="D1574" s="296">
        <v>6</v>
      </c>
      <c r="E1574" s="22" t="s">
        <v>32</v>
      </c>
      <c r="F1574" s="88" t="s">
        <v>2441</v>
      </c>
      <c r="G1574" s="88">
        <v>5</v>
      </c>
      <c r="H1574" s="18">
        <v>507</v>
      </c>
      <c r="I1574" s="88" t="s">
        <v>2442</v>
      </c>
      <c r="J1574" s="281">
        <f>18+28</f>
        <v>46</v>
      </c>
      <c r="K1574" s="281">
        <f>15+6*C1574/3+6*D1574/3/2</f>
        <v>41</v>
      </c>
      <c r="L1574" s="281">
        <f t="shared" si="29"/>
        <v>5</v>
      </c>
      <c r="M1574" s="327">
        <f>SUMPRODUCT(TEXT(L1574-{0,5,15,25,35},"0;\0")*{0,2,3,3,7})</f>
        <v>0</v>
      </c>
    </row>
    <row r="1575" spans="1:13" ht="13.5">
      <c r="A1575" s="298" t="s">
        <v>2443</v>
      </c>
      <c r="B1575" s="298" t="s">
        <v>2444</v>
      </c>
      <c r="C1575" s="298"/>
      <c r="D1575" s="298"/>
      <c r="E1575" s="22" t="s">
        <v>32</v>
      </c>
      <c r="F1575" s="88" t="s">
        <v>2445</v>
      </c>
      <c r="G1575" s="87">
        <v>4</v>
      </c>
      <c r="H1575" s="87">
        <v>407</v>
      </c>
      <c r="I1575" s="88" t="s">
        <v>2446</v>
      </c>
      <c r="J1575" s="283"/>
      <c r="K1575" s="283">
        <v>23</v>
      </c>
      <c r="L1575" s="283"/>
      <c r="M1575" s="328"/>
    </row>
    <row r="1576" spans="1:13" ht="13.5">
      <c r="A1576" s="296" t="s">
        <v>2447</v>
      </c>
      <c r="B1576" s="296" t="s">
        <v>756</v>
      </c>
      <c r="C1576" s="296">
        <v>3</v>
      </c>
      <c r="D1576" s="296">
        <v>6</v>
      </c>
      <c r="E1576" s="22" t="s">
        <v>32</v>
      </c>
      <c r="F1576" s="88" t="s">
        <v>2448</v>
      </c>
      <c r="G1576" s="88">
        <v>5</v>
      </c>
      <c r="H1576" s="18">
        <v>505</v>
      </c>
      <c r="I1576" s="88" t="s">
        <v>2449</v>
      </c>
      <c r="J1576" s="281">
        <f>18+12</f>
        <v>30</v>
      </c>
      <c r="K1576" s="281">
        <f>15+6*C1576/3+6*D1576/3/2</f>
        <v>27</v>
      </c>
      <c r="L1576" s="281">
        <f t="shared" ref="L1576:L1606" si="30">J1576-K1576</f>
        <v>3</v>
      </c>
      <c r="M1576" s="327">
        <f>SUMPRODUCT(TEXT(L1576-{0,5,15,25,35},"0;\0")*{0,2,3,3,7})</f>
        <v>0</v>
      </c>
    </row>
    <row r="1577" spans="1:13" ht="13.5">
      <c r="A1577" s="298" t="s">
        <v>2450</v>
      </c>
      <c r="B1577" s="298" t="s">
        <v>2451</v>
      </c>
      <c r="C1577" s="298"/>
      <c r="D1577" s="298"/>
      <c r="E1577" s="22" t="s">
        <v>32</v>
      </c>
      <c r="F1577" s="88" t="s">
        <v>2452</v>
      </c>
      <c r="G1577" s="88">
        <v>1</v>
      </c>
      <c r="H1577" s="18">
        <v>103</v>
      </c>
      <c r="I1577" s="87" t="s">
        <v>2453</v>
      </c>
      <c r="J1577" s="283"/>
      <c r="K1577" s="283">
        <v>9</v>
      </c>
      <c r="L1577" s="283"/>
      <c r="M1577" s="328"/>
    </row>
    <row r="1578" spans="1:13" ht="13.5">
      <c r="A1578" s="296" t="s">
        <v>2454</v>
      </c>
      <c r="B1578" s="296" t="s">
        <v>757</v>
      </c>
      <c r="C1578" s="296">
        <v>5</v>
      </c>
      <c r="D1578" s="296">
        <v>7</v>
      </c>
      <c r="E1578" s="22" t="s">
        <v>32</v>
      </c>
      <c r="F1578" s="88" t="s">
        <v>2452</v>
      </c>
      <c r="G1578" s="87">
        <v>4</v>
      </c>
      <c r="H1578" s="87">
        <v>401</v>
      </c>
      <c r="I1578" s="87" t="s">
        <v>2455</v>
      </c>
      <c r="J1578" s="281">
        <f>8+28</f>
        <v>36</v>
      </c>
      <c r="K1578" s="281">
        <f>15+6*C1578/3+6*D1578/3/2</f>
        <v>32</v>
      </c>
      <c r="L1578" s="281">
        <f t="shared" si="30"/>
        <v>4</v>
      </c>
      <c r="M1578" s="327">
        <f>SUMPRODUCT(TEXT(L1578-{0,5,15,25,35},"0;\0")*{0,2,3,3,7})</f>
        <v>0</v>
      </c>
    </row>
    <row r="1579" spans="1:13" ht="13.5">
      <c r="A1579" s="298" t="s">
        <v>2450</v>
      </c>
      <c r="B1579" s="298" t="s">
        <v>2456</v>
      </c>
      <c r="C1579" s="298"/>
      <c r="D1579" s="298"/>
      <c r="E1579" s="22" t="s">
        <v>83</v>
      </c>
      <c r="F1579" s="88" t="s">
        <v>2457</v>
      </c>
      <c r="G1579" s="88">
        <v>5</v>
      </c>
      <c r="H1579" s="88" t="s">
        <v>2458</v>
      </c>
      <c r="I1579" s="57" t="s">
        <v>2459</v>
      </c>
      <c r="J1579" s="283"/>
      <c r="K1579" s="283">
        <v>24</v>
      </c>
      <c r="L1579" s="283"/>
      <c r="M1579" s="328"/>
    </row>
    <row r="1580" spans="1:13" ht="13.5">
      <c r="A1580" s="296" t="s">
        <v>2454</v>
      </c>
      <c r="B1580" s="296" t="s">
        <v>758</v>
      </c>
      <c r="C1580" s="296">
        <v>4</v>
      </c>
      <c r="D1580" s="296">
        <v>6</v>
      </c>
      <c r="E1580" s="22" t="s">
        <v>32</v>
      </c>
      <c r="F1580" s="88" t="s">
        <v>2460</v>
      </c>
      <c r="G1580" s="87">
        <v>4</v>
      </c>
      <c r="H1580" s="87">
        <v>401</v>
      </c>
      <c r="I1580" s="87" t="s">
        <v>2461</v>
      </c>
      <c r="J1580" s="281">
        <f>8+25</f>
        <v>33</v>
      </c>
      <c r="K1580" s="281">
        <f>15+6*C1580/3+6*D1580/3/2</f>
        <v>29</v>
      </c>
      <c r="L1580" s="281">
        <f t="shared" si="30"/>
        <v>4</v>
      </c>
      <c r="M1580" s="327">
        <f>SUMPRODUCT(TEXT(L1580-{0,5,15,25,35},"0;\0")*{0,2,3,3,7})</f>
        <v>0</v>
      </c>
    </row>
    <row r="1581" spans="1:13" ht="13.5">
      <c r="A1581" s="298" t="s">
        <v>2462</v>
      </c>
      <c r="B1581" s="298" t="s">
        <v>2463</v>
      </c>
      <c r="C1581" s="298"/>
      <c r="D1581" s="298"/>
      <c r="E1581" s="22" t="s">
        <v>83</v>
      </c>
      <c r="F1581" s="88" t="s">
        <v>2464</v>
      </c>
      <c r="G1581" s="88">
        <v>5</v>
      </c>
      <c r="H1581" s="88" t="s">
        <v>2465</v>
      </c>
      <c r="I1581" s="58" t="s">
        <v>2466</v>
      </c>
      <c r="J1581" s="283"/>
      <c r="K1581" s="283">
        <v>21</v>
      </c>
      <c r="L1581" s="283"/>
      <c r="M1581" s="328"/>
    </row>
    <row r="1582" spans="1:13" ht="13.5">
      <c r="A1582" s="296" t="s">
        <v>2467</v>
      </c>
      <c r="B1582" s="296" t="s">
        <v>759</v>
      </c>
      <c r="C1582" s="296">
        <v>0</v>
      </c>
      <c r="D1582" s="296">
        <v>0</v>
      </c>
      <c r="E1582" s="22" t="s">
        <v>32</v>
      </c>
      <c r="F1582" s="88" t="s">
        <v>2460</v>
      </c>
      <c r="G1582" s="87">
        <v>4</v>
      </c>
      <c r="H1582" s="87">
        <v>404</v>
      </c>
      <c r="I1582" s="30" t="s">
        <v>2468</v>
      </c>
      <c r="J1582" s="281">
        <f>8+12</f>
        <v>20</v>
      </c>
      <c r="K1582" s="281">
        <f>15+6*C1582/3+6*D1582/3/2</f>
        <v>15</v>
      </c>
      <c r="L1582" s="281">
        <f t="shared" si="30"/>
        <v>5</v>
      </c>
      <c r="M1582" s="327">
        <f>SUMPRODUCT(TEXT(L1582-{0,5,15,25,35},"0;\0")*{0,2,3,3,7})</f>
        <v>0</v>
      </c>
    </row>
    <row r="1583" spans="1:13" ht="13.5">
      <c r="A1583" s="298" t="s">
        <v>2467</v>
      </c>
      <c r="B1583" s="298"/>
      <c r="C1583" s="298"/>
      <c r="D1583" s="298"/>
      <c r="E1583" s="22" t="s">
        <v>32</v>
      </c>
      <c r="F1583" s="88" t="s">
        <v>2460</v>
      </c>
      <c r="G1583" s="88">
        <v>1</v>
      </c>
      <c r="H1583" s="18">
        <v>102</v>
      </c>
      <c r="I1583" s="106" t="s">
        <v>2469</v>
      </c>
      <c r="J1583" s="283"/>
      <c r="K1583" s="283">
        <v>7</v>
      </c>
      <c r="L1583" s="283"/>
      <c r="M1583" s="328"/>
    </row>
    <row r="1584" spans="1:13" ht="13.5">
      <c r="A1584" s="296" t="s">
        <v>2467</v>
      </c>
      <c r="B1584" s="296" t="s">
        <v>760</v>
      </c>
      <c r="C1584" s="296">
        <v>0</v>
      </c>
      <c r="D1584" s="296">
        <v>0</v>
      </c>
      <c r="E1584" s="22" t="s">
        <v>32</v>
      </c>
      <c r="F1584" s="88" t="s">
        <v>2460</v>
      </c>
      <c r="G1584" s="87">
        <v>4</v>
      </c>
      <c r="H1584" s="87">
        <v>408</v>
      </c>
      <c r="I1584" s="58" t="s">
        <v>2470</v>
      </c>
      <c r="J1584" s="281">
        <f>9.6+9</f>
        <v>18.600000000000001</v>
      </c>
      <c r="K1584" s="281">
        <f>15+6*C1584/3+6*D1584/3/2</f>
        <v>15</v>
      </c>
      <c r="L1584" s="281">
        <f t="shared" si="30"/>
        <v>3.6000000000000014</v>
      </c>
      <c r="M1584" s="327">
        <f>SUMPRODUCT(TEXT(L1584-{0,5,15,25,35},"0;\0")*{0,2,3,3,7})</f>
        <v>0</v>
      </c>
    </row>
    <row r="1585" spans="1:13" ht="13.5">
      <c r="A1585" s="298" t="s">
        <v>2467</v>
      </c>
      <c r="B1585" s="298"/>
      <c r="C1585" s="298"/>
      <c r="D1585" s="298"/>
      <c r="E1585" s="22" t="s">
        <v>32</v>
      </c>
      <c r="F1585" s="88" t="s">
        <v>2471</v>
      </c>
      <c r="G1585" s="88">
        <v>4</v>
      </c>
      <c r="H1585" s="18">
        <v>501</v>
      </c>
      <c r="I1585" s="30" t="s">
        <v>2472</v>
      </c>
      <c r="J1585" s="283"/>
      <c r="K1585" s="283">
        <v>5</v>
      </c>
      <c r="L1585" s="283"/>
      <c r="M1585" s="328"/>
    </row>
    <row r="1586" spans="1:13" ht="13.5">
      <c r="A1586" s="296" t="s">
        <v>2467</v>
      </c>
      <c r="B1586" s="296" t="s">
        <v>761</v>
      </c>
      <c r="C1586" s="296">
        <v>0</v>
      </c>
      <c r="D1586" s="296">
        <v>0</v>
      </c>
      <c r="E1586" s="22" t="s">
        <v>32</v>
      </c>
      <c r="F1586" s="88" t="s">
        <v>2460</v>
      </c>
      <c r="G1586" s="88">
        <v>4</v>
      </c>
      <c r="H1586" s="18">
        <v>401</v>
      </c>
      <c r="I1586" s="106" t="s">
        <v>2461</v>
      </c>
      <c r="J1586" s="281">
        <f>8+12</f>
        <v>20</v>
      </c>
      <c r="K1586" s="281">
        <f>15+6*C1586/3+6*D1586/3/2</f>
        <v>15</v>
      </c>
      <c r="L1586" s="281">
        <f t="shared" si="30"/>
        <v>5</v>
      </c>
      <c r="M1586" s="327">
        <f>SUMPRODUCT(TEXT(L1586-{0,5,15,25,35},"0;\0")*{0,2,3,3,7})</f>
        <v>0</v>
      </c>
    </row>
    <row r="1587" spans="1:13" ht="15">
      <c r="A1587" s="298" t="s">
        <v>2462</v>
      </c>
      <c r="B1587" s="298" t="s">
        <v>2473</v>
      </c>
      <c r="C1587" s="298"/>
      <c r="D1587" s="298"/>
      <c r="E1587" s="22" t="s">
        <v>83</v>
      </c>
      <c r="F1587" s="88" t="s">
        <v>2464</v>
      </c>
      <c r="G1587" s="88">
        <v>5</v>
      </c>
      <c r="H1587" s="88" t="s">
        <v>2474</v>
      </c>
      <c r="I1587" s="58" t="s">
        <v>2910</v>
      </c>
      <c r="J1587" s="283"/>
      <c r="K1587" s="283">
        <v>7</v>
      </c>
      <c r="L1587" s="283"/>
      <c r="M1587" s="328"/>
    </row>
    <row r="1588" spans="1:13" ht="13.5">
      <c r="A1588" s="296" t="s">
        <v>2467</v>
      </c>
      <c r="B1588" s="296" t="s">
        <v>762</v>
      </c>
      <c r="C1588" s="296">
        <v>1</v>
      </c>
      <c r="D1588" s="296">
        <v>7</v>
      </c>
      <c r="E1588" s="22" t="s">
        <v>32</v>
      </c>
      <c r="F1588" s="88" t="s">
        <v>2475</v>
      </c>
      <c r="G1588" s="88">
        <v>4</v>
      </c>
      <c r="H1588" s="18">
        <v>401</v>
      </c>
      <c r="I1588" s="87" t="s">
        <v>2476</v>
      </c>
      <c r="J1588" s="281">
        <f>8+21</f>
        <v>29</v>
      </c>
      <c r="K1588" s="281">
        <f>15+6*C1588/3+6*D1588/3/2</f>
        <v>24</v>
      </c>
      <c r="L1588" s="281">
        <f t="shared" si="30"/>
        <v>5</v>
      </c>
      <c r="M1588" s="327">
        <f>SUMPRODUCT(TEXT(L1588-{0,5,15,25,35},"0;\0")*{0,2,3,3,7})</f>
        <v>0</v>
      </c>
    </row>
    <row r="1589" spans="1:13" ht="27">
      <c r="A1589" s="298" t="s">
        <v>2477</v>
      </c>
      <c r="B1589" s="298" t="s">
        <v>2478</v>
      </c>
      <c r="C1589" s="298"/>
      <c r="D1589" s="298"/>
      <c r="E1589" s="22" t="s">
        <v>83</v>
      </c>
      <c r="F1589" s="88" t="s">
        <v>2479</v>
      </c>
      <c r="G1589" s="88">
        <v>5</v>
      </c>
      <c r="H1589" s="88" t="s">
        <v>2480</v>
      </c>
      <c r="I1589" s="57" t="s">
        <v>2481</v>
      </c>
      <c r="J1589" s="283"/>
      <c r="K1589" s="283">
        <v>16</v>
      </c>
      <c r="L1589" s="283"/>
      <c r="M1589" s="328"/>
    </row>
    <row r="1590" spans="1:13" ht="13.5">
      <c r="A1590" s="296" t="s">
        <v>2482</v>
      </c>
      <c r="B1590" s="296" t="s">
        <v>763</v>
      </c>
      <c r="C1590" s="296">
        <v>6</v>
      </c>
      <c r="D1590" s="296">
        <v>7</v>
      </c>
      <c r="E1590" s="22" t="s">
        <v>32</v>
      </c>
      <c r="F1590" s="88" t="s">
        <v>2483</v>
      </c>
      <c r="G1590" s="87">
        <v>6</v>
      </c>
      <c r="H1590" s="87">
        <v>601</v>
      </c>
      <c r="I1590" s="87" t="s">
        <v>2484</v>
      </c>
      <c r="J1590" s="281">
        <f>10.7+28</f>
        <v>38.700000000000003</v>
      </c>
      <c r="K1590" s="281">
        <f>15+6*C1590/3+6*D1590/3/2</f>
        <v>34</v>
      </c>
      <c r="L1590" s="281">
        <f t="shared" si="30"/>
        <v>4.7000000000000028</v>
      </c>
      <c r="M1590" s="327">
        <f>SUMPRODUCT(TEXT(L1590-{0,5,15,25,35},"0;\0")*{0,2,3,3,7})</f>
        <v>0</v>
      </c>
    </row>
    <row r="1591" spans="1:13" ht="15">
      <c r="A1591" s="298" t="s">
        <v>2485</v>
      </c>
      <c r="B1591" s="298" t="s">
        <v>2486</v>
      </c>
      <c r="C1591" s="298"/>
      <c r="D1591" s="298"/>
      <c r="E1591" s="22" t="s">
        <v>83</v>
      </c>
      <c r="F1591" s="88" t="s">
        <v>2487</v>
      </c>
      <c r="G1591" s="88">
        <v>5</v>
      </c>
      <c r="H1591" s="88" t="s">
        <v>2488</v>
      </c>
      <c r="I1591" s="57" t="s">
        <v>2911</v>
      </c>
      <c r="J1591" s="283"/>
      <c r="K1591" s="283">
        <v>23</v>
      </c>
      <c r="L1591" s="283"/>
      <c r="M1591" s="328"/>
    </row>
    <row r="1592" spans="1:13" ht="13.5">
      <c r="A1592" s="296" t="s">
        <v>2489</v>
      </c>
      <c r="B1592" s="296" t="s">
        <v>764</v>
      </c>
      <c r="C1592" s="296">
        <v>0</v>
      </c>
      <c r="D1592" s="296">
        <v>6</v>
      </c>
      <c r="E1592" s="22" t="s">
        <v>32</v>
      </c>
      <c r="F1592" s="88" t="s">
        <v>2490</v>
      </c>
      <c r="G1592" s="87">
        <v>4</v>
      </c>
      <c r="H1592" s="87">
        <v>402</v>
      </c>
      <c r="I1592" s="28" t="s">
        <v>2491</v>
      </c>
      <c r="J1592" s="281">
        <f>10.7+11</f>
        <v>21.7</v>
      </c>
      <c r="K1592" s="281">
        <f>15+6*C1592/3+6*D1592/3/2</f>
        <v>21</v>
      </c>
      <c r="L1592" s="281">
        <f t="shared" si="30"/>
        <v>0.69999999999999929</v>
      </c>
      <c r="M1592" s="327">
        <f>SUMPRODUCT(TEXT(L1592-{0,5,15,25,35},"0;\0")*{0,2,3,3,7})</f>
        <v>0</v>
      </c>
    </row>
    <row r="1593" spans="1:13" ht="13.5">
      <c r="A1593" s="298" t="s">
        <v>2492</v>
      </c>
      <c r="B1593" s="298" t="s">
        <v>2493</v>
      </c>
      <c r="C1593" s="298"/>
      <c r="D1593" s="298"/>
      <c r="E1593" s="22" t="s">
        <v>32</v>
      </c>
      <c r="F1593" s="88" t="s">
        <v>2490</v>
      </c>
      <c r="G1593" s="87">
        <v>6</v>
      </c>
      <c r="H1593" s="87">
        <v>607</v>
      </c>
      <c r="I1593" s="87" t="s">
        <v>744</v>
      </c>
      <c r="J1593" s="283"/>
      <c r="K1593" s="283">
        <v>10</v>
      </c>
      <c r="L1593" s="283"/>
      <c r="M1593" s="328"/>
    </row>
    <row r="1594" spans="1:13" ht="13.5">
      <c r="A1594" s="296" t="s">
        <v>2494</v>
      </c>
      <c r="B1594" s="296" t="s">
        <v>765</v>
      </c>
      <c r="C1594" s="296">
        <v>0</v>
      </c>
      <c r="D1594" s="296">
        <v>6</v>
      </c>
      <c r="E1594" s="22" t="s">
        <v>32</v>
      </c>
      <c r="F1594" s="88" t="s">
        <v>2495</v>
      </c>
      <c r="G1594" s="87">
        <v>4</v>
      </c>
      <c r="H1594" s="87">
        <v>402</v>
      </c>
      <c r="I1594" s="28" t="s">
        <v>2496</v>
      </c>
      <c r="J1594" s="281">
        <f>10.7+15</f>
        <v>25.7</v>
      </c>
      <c r="K1594" s="281">
        <f>15+6*C1594/3+6*D1594/3/2</f>
        <v>21</v>
      </c>
      <c r="L1594" s="281">
        <f t="shared" si="30"/>
        <v>4.6999999999999993</v>
      </c>
      <c r="M1594" s="327">
        <f>SUMPRODUCT(TEXT(L1594-{0,5,15,25,35},"0;\0")*{0,2,3,3,7})</f>
        <v>0</v>
      </c>
    </row>
    <row r="1595" spans="1:13" ht="13.5">
      <c r="A1595" s="298" t="s">
        <v>2497</v>
      </c>
      <c r="B1595" s="298"/>
      <c r="C1595" s="298"/>
      <c r="D1595" s="298"/>
      <c r="E1595" s="22" t="s">
        <v>32</v>
      </c>
      <c r="F1595" s="88" t="s">
        <v>2495</v>
      </c>
      <c r="G1595" s="88">
        <v>1</v>
      </c>
      <c r="H1595" s="18">
        <v>101</v>
      </c>
      <c r="I1595" s="87" t="s">
        <v>2498</v>
      </c>
      <c r="J1595" s="283"/>
      <c r="K1595" s="283">
        <v>10</v>
      </c>
      <c r="L1595" s="283"/>
      <c r="M1595" s="328"/>
    </row>
    <row r="1596" spans="1:13" ht="13.5">
      <c r="A1596" s="296" t="s">
        <v>2497</v>
      </c>
      <c r="B1596" s="296" t="s">
        <v>766</v>
      </c>
      <c r="C1596" s="296">
        <v>0</v>
      </c>
      <c r="D1596" s="296">
        <v>7</v>
      </c>
      <c r="E1596" s="22" t="s">
        <v>32</v>
      </c>
      <c r="F1596" s="88" t="s">
        <v>2499</v>
      </c>
      <c r="G1596" s="87">
        <v>6</v>
      </c>
      <c r="H1596" s="87">
        <v>601</v>
      </c>
      <c r="I1596" s="87" t="s">
        <v>2500</v>
      </c>
      <c r="J1596" s="281">
        <f>10.7+16</f>
        <v>26.7</v>
      </c>
      <c r="K1596" s="281">
        <f>15+6*C1596/3+6*D1596/3/2</f>
        <v>22</v>
      </c>
      <c r="L1596" s="281">
        <f t="shared" si="30"/>
        <v>4.6999999999999993</v>
      </c>
      <c r="M1596" s="327">
        <f>SUMPRODUCT(TEXT(L1596-{0,5,15,25,35},"0;\0")*{0,2,3,3,7})</f>
        <v>0</v>
      </c>
    </row>
    <row r="1597" spans="1:13" ht="15">
      <c r="A1597" s="298" t="s">
        <v>2501</v>
      </c>
      <c r="B1597" s="298" t="s">
        <v>2502</v>
      </c>
      <c r="C1597" s="298"/>
      <c r="D1597" s="298"/>
      <c r="E1597" s="22" t="s">
        <v>83</v>
      </c>
      <c r="F1597" s="88" t="s">
        <v>2503</v>
      </c>
      <c r="G1597" s="88">
        <v>5</v>
      </c>
      <c r="H1597" s="88" t="s">
        <v>2504</v>
      </c>
      <c r="I1597" s="57" t="s">
        <v>2912</v>
      </c>
      <c r="J1597" s="283"/>
      <c r="K1597" s="283">
        <v>11</v>
      </c>
      <c r="L1597" s="283"/>
      <c r="M1597" s="328"/>
    </row>
    <row r="1598" spans="1:13" ht="13.5">
      <c r="A1598" s="296" t="s">
        <v>2505</v>
      </c>
      <c r="B1598" s="296" t="s">
        <v>767</v>
      </c>
      <c r="C1598" s="296">
        <v>5</v>
      </c>
      <c r="D1598" s="296">
        <v>6</v>
      </c>
      <c r="E1598" s="22" t="s">
        <v>32</v>
      </c>
      <c r="F1598" s="88" t="s">
        <v>2506</v>
      </c>
      <c r="G1598" s="88">
        <v>5</v>
      </c>
      <c r="H1598" s="18">
        <v>506</v>
      </c>
      <c r="I1598" s="88" t="s">
        <v>2507</v>
      </c>
      <c r="J1598" s="281">
        <f>18+17</f>
        <v>35</v>
      </c>
      <c r="K1598" s="281">
        <f>15+6*C1598/3+6*D1598/3/2</f>
        <v>31</v>
      </c>
      <c r="L1598" s="281">
        <f t="shared" si="30"/>
        <v>4</v>
      </c>
      <c r="M1598" s="327">
        <f>SUMPRODUCT(TEXT(L1598-{0,5,15,25,35},"0;\0")*{0,2,3,3,7})</f>
        <v>0</v>
      </c>
    </row>
    <row r="1599" spans="1:13" ht="13.5">
      <c r="A1599" s="298" t="s">
        <v>2508</v>
      </c>
      <c r="B1599" s="298" t="s">
        <v>2509</v>
      </c>
      <c r="C1599" s="298"/>
      <c r="D1599" s="298"/>
      <c r="E1599" s="22" t="s">
        <v>32</v>
      </c>
      <c r="F1599" s="88" t="s">
        <v>2510</v>
      </c>
      <c r="G1599" s="88">
        <v>1</v>
      </c>
      <c r="H1599" s="18">
        <v>105</v>
      </c>
      <c r="I1599" s="87" t="s">
        <v>2511</v>
      </c>
      <c r="J1599" s="283"/>
      <c r="K1599" s="283">
        <v>13</v>
      </c>
      <c r="L1599" s="283"/>
      <c r="M1599" s="328"/>
    </row>
    <row r="1600" spans="1:13" ht="13.5">
      <c r="A1600" s="296" t="s">
        <v>2508</v>
      </c>
      <c r="B1600" s="296" t="s">
        <v>2512</v>
      </c>
      <c r="C1600" s="296">
        <v>3</v>
      </c>
      <c r="D1600" s="296">
        <v>6</v>
      </c>
      <c r="E1600" s="22" t="s">
        <v>32</v>
      </c>
      <c r="F1600" s="88" t="s">
        <v>2506</v>
      </c>
      <c r="G1600" s="88">
        <v>5</v>
      </c>
      <c r="H1600" s="18">
        <v>505</v>
      </c>
      <c r="I1600" s="88" t="s">
        <v>2507</v>
      </c>
      <c r="J1600" s="281">
        <f>18+12</f>
        <v>30</v>
      </c>
      <c r="K1600" s="281">
        <f>15+6*C1600/3+6*D1600/3/2</f>
        <v>27</v>
      </c>
      <c r="L1600" s="281">
        <f t="shared" si="30"/>
        <v>3</v>
      </c>
      <c r="M1600" s="327">
        <f>SUMPRODUCT(TEXT(L1600-{0,5,15,25,35},"0;\0")*{0,2,3,3,7})</f>
        <v>0</v>
      </c>
    </row>
    <row r="1601" spans="1:13" ht="13.5">
      <c r="A1601" s="298" t="s">
        <v>2508</v>
      </c>
      <c r="B1601" s="298" t="s">
        <v>2512</v>
      </c>
      <c r="C1601" s="298"/>
      <c r="D1601" s="298"/>
      <c r="E1601" s="22" t="s">
        <v>32</v>
      </c>
      <c r="F1601" s="88" t="s">
        <v>2510</v>
      </c>
      <c r="G1601" s="88">
        <v>1</v>
      </c>
      <c r="H1601" s="18">
        <v>103</v>
      </c>
      <c r="I1601" s="87" t="s">
        <v>2511</v>
      </c>
      <c r="J1601" s="283"/>
      <c r="K1601" s="283">
        <v>9</v>
      </c>
      <c r="L1601" s="283"/>
      <c r="M1601" s="328"/>
    </row>
    <row r="1602" spans="1:13" ht="13.5">
      <c r="A1602" s="296" t="s">
        <v>2513</v>
      </c>
      <c r="B1602" s="296" t="s">
        <v>768</v>
      </c>
      <c r="C1602" s="296">
        <v>0</v>
      </c>
      <c r="D1602" s="296">
        <v>6</v>
      </c>
      <c r="E1602" s="22" t="s">
        <v>32</v>
      </c>
      <c r="F1602" s="88" t="s">
        <v>2514</v>
      </c>
      <c r="G1602" s="87">
        <v>4</v>
      </c>
      <c r="H1602" s="87">
        <v>408</v>
      </c>
      <c r="I1602" s="57" t="s">
        <v>2515</v>
      </c>
      <c r="J1602" s="281">
        <f>9.6+10</f>
        <v>19.600000000000001</v>
      </c>
      <c r="K1602" s="281">
        <f>15+6*C1602/3+6*D1602/3/2</f>
        <v>21</v>
      </c>
      <c r="L1602" s="281">
        <f t="shared" si="30"/>
        <v>-1.3999999999999986</v>
      </c>
      <c r="M1602" s="327">
        <f>SUMPRODUCT(TEXT(L1602-{0,5,15,25,35},"0;\0")*{0,2,3,3,7})</f>
        <v>0</v>
      </c>
    </row>
    <row r="1603" spans="1:13" ht="13.5">
      <c r="A1603" s="298" t="s">
        <v>2516</v>
      </c>
      <c r="B1603" s="298"/>
      <c r="C1603" s="298"/>
      <c r="D1603" s="298"/>
      <c r="E1603" s="22" t="s">
        <v>32</v>
      </c>
      <c r="F1603" s="88" t="s">
        <v>2514</v>
      </c>
      <c r="G1603" s="87">
        <v>4</v>
      </c>
      <c r="H1603" s="87">
        <v>407</v>
      </c>
      <c r="I1603" s="88" t="s">
        <v>2517</v>
      </c>
      <c r="J1603" s="283"/>
      <c r="K1603" s="283">
        <v>3</v>
      </c>
      <c r="L1603" s="283"/>
      <c r="M1603" s="328"/>
    </row>
    <row r="1604" spans="1:13" ht="13.5">
      <c r="A1604" s="296" t="s">
        <v>2518</v>
      </c>
      <c r="B1604" s="296" t="s">
        <v>2519</v>
      </c>
      <c r="C1604" s="296">
        <v>1</v>
      </c>
      <c r="D1604" s="296">
        <v>7</v>
      </c>
      <c r="E1604" s="22" t="s">
        <v>32</v>
      </c>
      <c r="F1604" s="88" t="s">
        <v>2520</v>
      </c>
      <c r="G1604" s="88">
        <v>4</v>
      </c>
      <c r="H1604" s="28">
        <v>402</v>
      </c>
      <c r="I1604" s="88" t="s">
        <v>2521</v>
      </c>
      <c r="J1604" s="281">
        <f>18+10</f>
        <v>28</v>
      </c>
      <c r="K1604" s="281">
        <f>15+6*C1604/3+6*D1604/3/2</f>
        <v>24</v>
      </c>
      <c r="L1604" s="281">
        <f t="shared" si="30"/>
        <v>4</v>
      </c>
      <c r="M1604" s="327">
        <f>SUMPRODUCT(TEXT(L1604-{0,5,15,25,35},"0;\0")*{0,2,3,3,7})</f>
        <v>0</v>
      </c>
    </row>
    <row r="1605" spans="1:13" ht="13.5">
      <c r="A1605" s="298" t="s">
        <v>2518</v>
      </c>
      <c r="B1605" s="298" t="s">
        <v>2519</v>
      </c>
      <c r="C1605" s="298"/>
      <c r="D1605" s="298"/>
      <c r="E1605" s="22" t="s">
        <v>32</v>
      </c>
      <c r="F1605" s="88" t="s">
        <v>2514</v>
      </c>
      <c r="G1605" s="87">
        <v>6</v>
      </c>
      <c r="H1605" s="87">
        <v>604</v>
      </c>
      <c r="I1605" s="87" t="s">
        <v>2522</v>
      </c>
      <c r="J1605" s="283"/>
      <c r="K1605" s="283">
        <v>6</v>
      </c>
      <c r="L1605" s="283"/>
      <c r="M1605" s="328"/>
    </row>
    <row r="1606" spans="1:13" ht="13.5">
      <c r="A1606" s="296" t="s">
        <v>2516</v>
      </c>
      <c r="B1606" s="296" t="s">
        <v>769</v>
      </c>
      <c r="C1606" s="296">
        <v>0</v>
      </c>
      <c r="D1606" s="296">
        <v>6</v>
      </c>
      <c r="E1606" s="22" t="s">
        <v>32</v>
      </c>
      <c r="F1606" s="88" t="s">
        <v>2523</v>
      </c>
      <c r="G1606" s="87">
        <v>4</v>
      </c>
      <c r="H1606" s="87">
        <v>408</v>
      </c>
      <c r="I1606" s="58" t="s">
        <v>2524</v>
      </c>
      <c r="J1606" s="281">
        <f>9.6+14</f>
        <v>23.6</v>
      </c>
      <c r="K1606" s="281">
        <f>15+6*C1606/3+6*D1606/3/2</f>
        <v>21</v>
      </c>
      <c r="L1606" s="281">
        <f t="shared" si="30"/>
        <v>2.6000000000000014</v>
      </c>
      <c r="M1606" s="327">
        <f>SUMPRODUCT(TEXT(L1606-{0,5,15,25,35},"0;\0")*{0,2,3,3,7})</f>
        <v>0</v>
      </c>
    </row>
    <row r="1607" spans="1:13" ht="13.5">
      <c r="A1607" s="298" t="s">
        <v>2525</v>
      </c>
      <c r="B1607" s="298"/>
      <c r="C1607" s="298"/>
      <c r="D1607" s="298"/>
      <c r="E1607" s="22" t="s">
        <v>32</v>
      </c>
      <c r="F1607" s="88" t="s">
        <v>2526</v>
      </c>
      <c r="G1607" s="88">
        <v>4</v>
      </c>
      <c r="H1607" s="18">
        <v>501</v>
      </c>
      <c r="I1607" s="88" t="s">
        <v>2527</v>
      </c>
      <c r="J1607" s="283"/>
      <c r="K1607" s="283">
        <v>11</v>
      </c>
      <c r="L1607" s="283"/>
      <c r="M1607" s="328"/>
    </row>
    <row r="1608" spans="1:13" ht="13.5">
      <c r="A1608" s="296" t="s">
        <v>2525</v>
      </c>
      <c r="B1608" s="296" t="s">
        <v>770</v>
      </c>
      <c r="C1608" s="296">
        <v>0</v>
      </c>
      <c r="D1608" s="296">
        <v>6</v>
      </c>
      <c r="E1608" s="22" t="s">
        <v>32</v>
      </c>
      <c r="F1608" s="88" t="s">
        <v>2528</v>
      </c>
      <c r="G1608" s="87">
        <v>4</v>
      </c>
      <c r="H1608" s="87">
        <v>403</v>
      </c>
      <c r="I1608" s="30" t="s">
        <v>2529</v>
      </c>
      <c r="J1608" s="281">
        <f>8+18</f>
        <v>26</v>
      </c>
      <c r="K1608" s="281">
        <f>15+6*C1608/3+6*D1608/3/2</f>
        <v>21</v>
      </c>
      <c r="L1608" s="281">
        <f>J1608-K1608</f>
        <v>5</v>
      </c>
      <c r="M1608" s="327">
        <f>SUMPRODUCT(TEXT(L1608-{0,5,15,25,35},"0;\0")*{0,2,3,3,7})</f>
        <v>0</v>
      </c>
    </row>
    <row r="1609" spans="1:13" ht="13.5">
      <c r="A1609" s="298" t="s">
        <v>2530</v>
      </c>
      <c r="B1609" s="298"/>
      <c r="C1609" s="298"/>
      <c r="D1609" s="298"/>
      <c r="E1609" s="22" t="s">
        <v>32</v>
      </c>
      <c r="F1609" s="88" t="s">
        <v>2531</v>
      </c>
      <c r="G1609" s="88">
        <v>2</v>
      </c>
      <c r="H1609" s="18">
        <v>107</v>
      </c>
      <c r="I1609" s="106" t="s">
        <v>2532</v>
      </c>
      <c r="J1609" s="283"/>
      <c r="K1609" s="283">
        <v>13</v>
      </c>
      <c r="L1609" s="283"/>
      <c r="M1609" s="328"/>
    </row>
    <row r="1610" spans="1:13" ht="13.5">
      <c r="A1610" s="296" t="s">
        <v>2530</v>
      </c>
      <c r="B1610" s="296" t="s">
        <v>771</v>
      </c>
      <c r="C1610" s="296">
        <v>2</v>
      </c>
      <c r="D1610" s="296">
        <v>6</v>
      </c>
      <c r="E1610" s="22" t="s">
        <v>32</v>
      </c>
      <c r="F1610" s="88" t="s">
        <v>2471</v>
      </c>
      <c r="G1610" s="88">
        <v>3</v>
      </c>
      <c r="H1610" s="18">
        <v>305</v>
      </c>
      <c r="I1610" s="30" t="s">
        <v>2472</v>
      </c>
      <c r="J1610" s="281">
        <f>18+12</f>
        <v>30</v>
      </c>
      <c r="K1610" s="281">
        <f>15+6*C1610/3+6*D1610/3/2</f>
        <v>25</v>
      </c>
      <c r="L1610" s="281">
        <f>J1610-K1610</f>
        <v>5</v>
      </c>
      <c r="M1610" s="327">
        <f>SUMPRODUCT(TEXT(L1610-{0,5,15,25,35},"0;\0")*{0,2,3,3,7})</f>
        <v>0</v>
      </c>
    </row>
    <row r="1611" spans="1:13" ht="13.5">
      <c r="A1611" s="298" t="s">
        <v>2462</v>
      </c>
      <c r="B1611" s="298" t="s">
        <v>2533</v>
      </c>
      <c r="C1611" s="298"/>
      <c r="D1611" s="298"/>
      <c r="E1611" s="22" t="s">
        <v>32</v>
      </c>
      <c r="F1611" s="88" t="s">
        <v>2460</v>
      </c>
      <c r="G1611" s="88">
        <v>1</v>
      </c>
      <c r="H1611" s="18">
        <v>102</v>
      </c>
      <c r="I1611" s="106" t="s">
        <v>2469</v>
      </c>
      <c r="J1611" s="283"/>
      <c r="K1611" s="283">
        <v>7</v>
      </c>
      <c r="L1611" s="283"/>
      <c r="M1611" s="328"/>
    </row>
    <row r="1612" spans="1:13" ht="27">
      <c r="A1612" s="88" t="s">
        <v>2462</v>
      </c>
      <c r="B1612" s="88" t="s">
        <v>2534</v>
      </c>
      <c r="C1612" s="87">
        <v>0</v>
      </c>
      <c r="D1612" s="87">
        <v>0</v>
      </c>
      <c r="E1612" s="22" t="s">
        <v>32</v>
      </c>
      <c r="F1612" s="88" t="s">
        <v>2460</v>
      </c>
      <c r="G1612" s="87">
        <v>4</v>
      </c>
      <c r="H1612" s="87">
        <v>405</v>
      </c>
      <c r="I1612" s="30" t="s">
        <v>2472</v>
      </c>
      <c r="J1612" s="79">
        <v>20</v>
      </c>
      <c r="K1612" s="78">
        <f>15+6*C1612/3+6*D1612/3/2</f>
        <v>15</v>
      </c>
      <c r="L1612" s="78">
        <f>J1612-K1612</f>
        <v>5</v>
      </c>
      <c r="M1612" s="26">
        <f>SUMPRODUCT(TEXT(L1612-{0,5,15,25,35},"0;\0")*{0,2,3,3,7})</f>
        <v>0</v>
      </c>
    </row>
    <row r="1613" spans="1:13" ht="27">
      <c r="A1613" s="87" t="s">
        <v>2467</v>
      </c>
      <c r="B1613" s="87" t="s">
        <v>772</v>
      </c>
      <c r="C1613" s="87">
        <v>0</v>
      </c>
      <c r="D1613" s="87">
        <v>0</v>
      </c>
      <c r="E1613" s="22" t="s">
        <v>32</v>
      </c>
      <c r="F1613" s="88" t="s">
        <v>2471</v>
      </c>
      <c r="G1613" s="88">
        <v>3</v>
      </c>
      <c r="H1613" s="18">
        <v>302</v>
      </c>
      <c r="I1613" s="30" t="s">
        <v>2472</v>
      </c>
      <c r="J1613" s="17">
        <v>18</v>
      </c>
      <c r="K1613" s="78">
        <f>15+6*C1613/3+6*D1613/3/2</f>
        <v>15</v>
      </c>
      <c r="L1613" s="78">
        <f>J1613-K1613</f>
        <v>3</v>
      </c>
      <c r="M1613" s="26">
        <f>SUMPRODUCT(TEXT(L1613-{0,5,15,25,35},"0;\0")*{0,2,3,3,7})</f>
        <v>0</v>
      </c>
    </row>
    <row r="1614" spans="1:13" ht="13.5">
      <c r="A1614" s="296" t="s">
        <v>2467</v>
      </c>
      <c r="B1614" s="296" t="s">
        <v>773</v>
      </c>
      <c r="C1614" s="296">
        <v>5</v>
      </c>
      <c r="D1614" s="296">
        <v>7</v>
      </c>
      <c r="E1614" s="22" t="s">
        <v>32</v>
      </c>
      <c r="F1614" s="88" t="s">
        <v>2471</v>
      </c>
      <c r="G1614" s="88">
        <v>5</v>
      </c>
      <c r="H1614" s="18">
        <v>504</v>
      </c>
      <c r="I1614" s="30" t="s">
        <v>2472</v>
      </c>
      <c r="J1614" s="281">
        <f>18+19</f>
        <v>37</v>
      </c>
      <c r="K1614" s="281">
        <f>15+6*C1614/3+6*D1614/3/2</f>
        <v>32</v>
      </c>
      <c r="L1614" s="281">
        <f>J1614-K1614</f>
        <v>5</v>
      </c>
      <c r="M1614" s="327">
        <f>SUMPRODUCT(TEXT(L1614-{0,5,15,25,35},"0;\0")*{0,2,3,3,7})</f>
        <v>0</v>
      </c>
    </row>
    <row r="1615" spans="1:13" ht="13.5">
      <c r="A1615" s="298" t="s">
        <v>2462</v>
      </c>
      <c r="B1615" s="298" t="s">
        <v>2535</v>
      </c>
      <c r="C1615" s="298"/>
      <c r="D1615" s="298"/>
      <c r="E1615" s="22" t="s">
        <v>83</v>
      </c>
      <c r="F1615" s="88" t="s">
        <v>2464</v>
      </c>
      <c r="G1615" s="88">
        <v>5</v>
      </c>
      <c r="H1615" s="88" t="s">
        <v>2465</v>
      </c>
      <c r="I1615" s="58" t="s">
        <v>2466</v>
      </c>
      <c r="J1615" s="283"/>
      <c r="K1615" s="283">
        <v>14</v>
      </c>
      <c r="L1615" s="283"/>
      <c r="M1615" s="328"/>
    </row>
    <row r="1616" spans="1:13" ht="13.5">
      <c r="A1616" s="296" t="s">
        <v>2467</v>
      </c>
      <c r="B1616" s="296" t="s">
        <v>774</v>
      </c>
      <c r="C1616" s="296">
        <v>12</v>
      </c>
      <c r="D1616" s="296">
        <v>7</v>
      </c>
      <c r="E1616" s="22" t="s">
        <v>32</v>
      </c>
      <c r="F1616" s="88" t="s">
        <v>2536</v>
      </c>
      <c r="G1616" s="88">
        <v>4</v>
      </c>
      <c r="H1616" s="18">
        <v>406</v>
      </c>
      <c r="I1616" s="30" t="s">
        <v>2537</v>
      </c>
      <c r="J1616" s="281">
        <f>18+33</f>
        <v>51</v>
      </c>
      <c r="K1616" s="281">
        <f>15+6*C1616/3+6*D1616/3/2</f>
        <v>46</v>
      </c>
      <c r="L1616" s="281">
        <f>J1616-K1616</f>
        <v>5</v>
      </c>
      <c r="M1616" s="327">
        <f>SUMPRODUCT(TEXT(L1616-{0,5,15,25,35},"0;\0")*{0,2,3,3,7})</f>
        <v>0</v>
      </c>
    </row>
    <row r="1617" spans="1:13" ht="27">
      <c r="A1617" s="298" t="s">
        <v>2538</v>
      </c>
      <c r="B1617" s="298" t="s">
        <v>2539</v>
      </c>
      <c r="C1617" s="298"/>
      <c r="D1617" s="298"/>
      <c r="E1617" s="22" t="s">
        <v>83</v>
      </c>
      <c r="F1617" s="88" t="s">
        <v>2540</v>
      </c>
      <c r="G1617" s="88">
        <v>5</v>
      </c>
      <c r="H1617" s="88" t="s">
        <v>2541</v>
      </c>
      <c r="I1617" s="58" t="s">
        <v>2542</v>
      </c>
      <c r="J1617" s="283"/>
      <c r="K1617" s="283">
        <v>28</v>
      </c>
      <c r="L1617" s="283"/>
      <c r="M1617" s="328"/>
    </row>
    <row r="1618" spans="1:13" ht="13.5">
      <c r="A1618" s="296" t="s">
        <v>2543</v>
      </c>
      <c r="B1618" s="296" t="s">
        <v>775</v>
      </c>
      <c r="C1618" s="296">
        <v>0</v>
      </c>
      <c r="D1618" s="296">
        <v>6</v>
      </c>
      <c r="E1618" s="22" t="s">
        <v>32</v>
      </c>
      <c r="F1618" s="88" t="s">
        <v>2536</v>
      </c>
      <c r="G1618" s="88">
        <v>5</v>
      </c>
      <c r="H1618" s="18">
        <v>503</v>
      </c>
      <c r="I1618" s="30" t="s">
        <v>2537</v>
      </c>
      <c r="J1618" s="281">
        <f>18+8</f>
        <v>26</v>
      </c>
      <c r="K1618" s="281">
        <f>15+6*C1618/3+6*D1618/3/2</f>
        <v>21</v>
      </c>
      <c r="L1618" s="281">
        <f>J1618-K1618</f>
        <v>5</v>
      </c>
      <c r="M1618" s="327">
        <f>SUMPRODUCT(TEXT(L1618-{0,5,15,25,35},"0;\0")*{0,2,3,3,7})</f>
        <v>0</v>
      </c>
    </row>
    <row r="1619" spans="1:13" ht="13.5">
      <c r="A1619" s="298" t="s">
        <v>2538</v>
      </c>
      <c r="B1619" s="298" t="s">
        <v>2544</v>
      </c>
      <c r="C1619" s="298"/>
      <c r="D1619" s="298"/>
      <c r="E1619" s="22" t="s">
        <v>32</v>
      </c>
      <c r="F1619" s="88" t="s">
        <v>2545</v>
      </c>
      <c r="G1619" s="88">
        <v>1</v>
      </c>
      <c r="H1619" s="18">
        <v>103</v>
      </c>
      <c r="I1619" s="106" t="s">
        <v>2546</v>
      </c>
      <c r="J1619" s="283"/>
      <c r="K1619" s="283">
        <v>3</v>
      </c>
      <c r="L1619" s="283"/>
      <c r="M1619" s="328"/>
    </row>
    <row r="1620" spans="1:13" ht="13.5">
      <c r="A1620" s="296" t="s">
        <v>2543</v>
      </c>
      <c r="B1620" s="296" t="s">
        <v>776</v>
      </c>
      <c r="C1620" s="296">
        <v>0</v>
      </c>
      <c r="D1620" s="296">
        <v>0</v>
      </c>
      <c r="E1620" s="22" t="s">
        <v>32</v>
      </c>
      <c r="F1620" s="88" t="s">
        <v>2547</v>
      </c>
      <c r="G1620" s="87">
        <v>4</v>
      </c>
      <c r="H1620" s="87">
        <v>408</v>
      </c>
      <c r="I1620" s="58" t="s">
        <v>2548</v>
      </c>
      <c r="J1620" s="281">
        <f>9.6+9</f>
        <v>18.600000000000001</v>
      </c>
      <c r="K1620" s="281">
        <f>15+6*C1620/3+6*D1620/3/2</f>
        <v>15</v>
      </c>
      <c r="L1620" s="281">
        <f>J1620-K1620</f>
        <v>3.6000000000000014</v>
      </c>
      <c r="M1620" s="327">
        <f>SUMPRODUCT(TEXT(L1620-{0,5,15,25,35},"0;\0")*{0,2,3,3,7})</f>
        <v>0</v>
      </c>
    </row>
    <row r="1621" spans="1:13" ht="13.5">
      <c r="A1621" s="298" t="s">
        <v>2549</v>
      </c>
      <c r="B1621" s="298"/>
      <c r="C1621" s="298"/>
      <c r="D1621" s="298"/>
      <c r="E1621" s="22" t="s">
        <v>32</v>
      </c>
      <c r="F1621" s="88" t="s">
        <v>2550</v>
      </c>
      <c r="G1621" s="88">
        <v>4</v>
      </c>
      <c r="H1621" s="18">
        <v>501</v>
      </c>
      <c r="I1621" s="30" t="s">
        <v>2551</v>
      </c>
      <c r="J1621" s="283"/>
      <c r="K1621" s="283">
        <v>5</v>
      </c>
      <c r="L1621" s="283"/>
      <c r="M1621" s="328"/>
    </row>
    <row r="1622" spans="1:13" ht="13.5">
      <c r="A1622" s="296" t="s">
        <v>2549</v>
      </c>
      <c r="B1622" s="296" t="s">
        <v>777</v>
      </c>
      <c r="C1622" s="296">
        <v>0</v>
      </c>
      <c r="D1622" s="296">
        <v>0</v>
      </c>
      <c r="E1622" s="22" t="s">
        <v>32</v>
      </c>
      <c r="F1622" s="88" t="s">
        <v>2321</v>
      </c>
      <c r="G1622" s="87">
        <v>4</v>
      </c>
      <c r="H1622" s="87">
        <v>408</v>
      </c>
      <c r="I1622" s="58" t="s">
        <v>2552</v>
      </c>
      <c r="J1622" s="281">
        <f>9.6+9</f>
        <v>18.600000000000001</v>
      </c>
      <c r="K1622" s="281">
        <f>15+6*C1622/3+6*D1622/3/2</f>
        <v>15</v>
      </c>
      <c r="L1622" s="281">
        <f>J1622-K1622</f>
        <v>3.6000000000000014</v>
      </c>
      <c r="M1622" s="327">
        <f>SUMPRODUCT(TEXT(L1622-{0,5,15,25,35},"0;\0")*{0,2,3,3,7})</f>
        <v>0</v>
      </c>
    </row>
    <row r="1623" spans="1:13" ht="13.5">
      <c r="A1623" s="298" t="s">
        <v>2320</v>
      </c>
      <c r="B1623" s="298"/>
      <c r="C1623" s="298"/>
      <c r="D1623" s="298"/>
      <c r="E1623" s="22" t="s">
        <v>32</v>
      </c>
      <c r="F1623" s="88" t="s">
        <v>2318</v>
      </c>
      <c r="G1623" s="88">
        <v>4</v>
      </c>
      <c r="H1623" s="18">
        <v>501</v>
      </c>
      <c r="I1623" s="30" t="s">
        <v>2319</v>
      </c>
      <c r="J1623" s="283"/>
      <c r="K1623" s="283">
        <v>5</v>
      </c>
      <c r="L1623" s="283"/>
      <c r="M1623" s="328"/>
    </row>
    <row r="1624" spans="1:13" ht="27">
      <c r="A1624" s="88" t="s">
        <v>2553</v>
      </c>
      <c r="B1624" s="88" t="s">
        <v>2554</v>
      </c>
      <c r="C1624" s="87">
        <v>0</v>
      </c>
      <c r="D1624" s="87">
        <v>0</v>
      </c>
      <c r="E1624" s="22" t="s">
        <v>83</v>
      </c>
      <c r="F1624" s="88" t="s">
        <v>2555</v>
      </c>
      <c r="G1624" s="88">
        <v>5</v>
      </c>
      <c r="H1624" s="88" t="s">
        <v>2556</v>
      </c>
      <c r="I1624" s="58" t="s">
        <v>2557</v>
      </c>
      <c r="J1624" s="79">
        <v>20</v>
      </c>
      <c r="K1624" s="78">
        <f>15+6*C1624/3+6*D1624/3/2</f>
        <v>15</v>
      </c>
      <c r="L1624" s="78">
        <f>J1624-K1624</f>
        <v>5</v>
      </c>
      <c r="M1624" s="26">
        <f>SUMPRODUCT(TEXT(L1624-{0,5,15,25,35},"0;\0")*{0,2,3,3,7})</f>
        <v>0</v>
      </c>
    </row>
    <row r="1625" spans="1:13" ht="40.5">
      <c r="A1625" s="142" t="s">
        <v>2731</v>
      </c>
      <c r="B1625" s="142" t="s">
        <v>1171</v>
      </c>
      <c r="C1625" s="142">
        <v>2</v>
      </c>
      <c r="D1625" s="142">
        <v>3</v>
      </c>
      <c r="E1625" s="142" t="s">
        <v>32</v>
      </c>
      <c r="F1625" s="107" t="s">
        <v>2732</v>
      </c>
      <c r="G1625" s="107">
        <v>3</v>
      </c>
      <c r="H1625" s="107">
        <v>301</v>
      </c>
      <c r="I1625" s="107" t="s">
        <v>39</v>
      </c>
      <c r="J1625" s="84">
        <v>23</v>
      </c>
      <c r="K1625" s="67">
        <f t="shared" ref="K1625:K1686" si="31">15+8*C1625/3+8*(D1625/2)/3</f>
        <v>24.333333333333332</v>
      </c>
      <c r="L1625" s="67">
        <f t="shared" ref="L1625:L1653" si="32">J1625-K1625</f>
        <v>-1.3333333333333321</v>
      </c>
      <c r="M1625" s="29">
        <f>SUMPRODUCT(TEXT(L1625-{0,5,15,25,35},"0;\0")*{0,2,3,3,7})</f>
        <v>0</v>
      </c>
    </row>
    <row r="1626" spans="1:13" ht="40.5">
      <c r="A1626" s="107" t="s">
        <v>2731</v>
      </c>
      <c r="B1626" s="107" t="s">
        <v>1172</v>
      </c>
      <c r="C1626" s="107">
        <v>2</v>
      </c>
      <c r="D1626" s="107">
        <v>4</v>
      </c>
      <c r="E1626" s="107" t="s">
        <v>32</v>
      </c>
      <c r="F1626" s="107" t="s">
        <v>2733</v>
      </c>
      <c r="G1626" s="107">
        <v>3</v>
      </c>
      <c r="H1626" s="107">
        <v>301</v>
      </c>
      <c r="I1626" s="107" t="s">
        <v>39</v>
      </c>
      <c r="J1626" s="84">
        <v>24</v>
      </c>
      <c r="K1626" s="67">
        <f t="shared" si="31"/>
        <v>25.666666666666664</v>
      </c>
      <c r="L1626" s="67">
        <f t="shared" si="32"/>
        <v>-1.6666666666666643</v>
      </c>
      <c r="M1626" s="29">
        <f>SUMPRODUCT(TEXT(L1626-{0,5,15,25,35},"0;\0")*{0,2,3,3,7})</f>
        <v>0</v>
      </c>
    </row>
    <row r="1627" spans="1:13" ht="40.5">
      <c r="A1627" s="107" t="s">
        <v>2734</v>
      </c>
      <c r="B1627" s="107" t="s">
        <v>1173</v>
      </c>
      <c r="C1627" s="107">
        <v>2</v>
      </c>
      <c r="D1627" s="107">
        <v>0</v>
      </c>
      <c r="E1627" s="107" t="s">
        <v>32</v>
      </c>
      <c r="F1627" s="107" t="s">
        <v>2735</v>
      </c>
      <c r="G1627" s="107">
        <v>3</v>
      </c>
      <c r="H1627" s="107">
        <v>303</v>
      </c>
      <c r="I1627" s="107" t="s">
        <v>39</v>
      </c>
      <c r="J1627" s="84">
        <v>25</v>
      </c>
      <c r="K1627" s="67">
        <f t="shared" si="31"/>
        <v>20.333333333333332</v>
      </c>
      <c r="L1627" s="67">
        <f t="shared" si="32"/>
        <v>4.6666666666666679</v>
      </c>
      <c r="M1627" s="29">
        <f>SUMPRODUCT(TEXT(L1627-{0,5,15,25,35},"0;\0")*{0,2,3,3,7})</f>
        <v>0</v>
      </c>
    </row>
    <row r="1628" spans="1:13" ht="40.5">
      <c r="A1628" s="107" t="s">
        <v>2736</v>
      </c>
      <c r="B1628" s="107" t="s">
        <v>1174</v>
      </c>
      <c r="C1628" s="107">
        <v>1</v>
      </c>
      <c r="D1628" s="107">
        <v>0</v>
      </c>
      <c r="E1628" s="107" t="s">
        <v>32</v>
      </c>
      <c r="F1628" s="107" t="s">
        <v>2737</v>
      </c>
      <c r="G1628" s="107">
        <v>3</v>
      </c>
      <c r="H1628" s="107">
        <v>305</v>
      </c>
      <c r="I1628" s="107" t="s">
        <v>39</v>
      </c>
      <c r="J1628" s="84">
        <v>14</v>
      </c>
      <c r="K1628" s="67">
        <f t="shared" si="31"/>
        <v>17.666666666666668</v>
      </c>
      <c r="L1628" s="67">
        <f t="shared" si="32"/>
        <v>-3.6666666666666679</v>
      </c>
      <c r="M1628" s="29">
        <f>SUMPRODUCT(TEXT(L1628-{0,5,15,25,35},"0;\0")*{0,2,3,3,7})</f>
        <v>0</v>
      </c>
    </row>
    <row r="1629" spans="1:13" ht="40.5">
      <c r="A1629" s="142" t="s">
        <v>2738</v>
      </c>
      <c r="B1629" s="142" t="s">
        <v>1175</v>
      </c>
      <c r="C1629" s="142">
        <v>0</v>
      </c>
      <c r="D1629" s="142">
        <v>0</v>
      </c>
      <c r="E1629" s="142" t="s">
        <v>32</v>
      </c>
      <c r="F1629" s="107" t="s">
        <v>2739</v>
      </c>
      <c r="G1629" s="107">
        <v>3</v>
      </c>
      <c r="H1629" s="107">
        <v>305</v>
      </c>
      <c r="I1629" s="107" t="s">
        <v>39</v>
      </c>
      <c r="J1629" s="84">
        <v>10</v>
      </c>
      <c r="K1629" s="67">
        <f t="shared" si="31"/>
        <v>15</v>
      </c>
      <c r="L1629" s="67">
        <f t="shared" si="32"/>
        <v>-5</v>
      </c>
      <c r="M1629" s="29">
        <f>SUMPRODUCT(TEXT(L1629-{0,5,15,25,35},"0;\0")*{0,2,3,3,7})</f>
        <v>0</v>
      </c>
    </row>
    <row r="1630" spans="1:13" ht="40.5">
      <c r="A1630" s="107" t="s">
        <v>2740</v>
      </c>
      <c r="B1630" s="107" t="s">
        <v>1176</v>
      </c>
      <c r="C1630" s="107">
        <v>3</v>
      </c>
      <c r="D1630" s="107">
        <v>3</v>
      </c>
      <c r="E1630" s="107" t="s">
        <v>32</v>
      </c>
      <c r="F1630" s="107" t="s">
        <v>2741</v>
      </c>
      <c r="G1630" s="107">
        <v>3</v>
      </c>
      <c r="H1630" s="107">
        <v>306</v>
      </c>
      <c r="I1630" s="107" t="s">
        <v>39</v>
      </c>
      <c r="J1630" s="84">
        <v>24</v>
      </c>
      <c r="K1630" s="67">
        <f t="shared" si="31"/>
        <v>27</v>
      </c>
      <c r="L1630" s="67">
        <f t="shared" si="32"/>
        <v>-3</v>
      </c>
      <c r="M1630" s="29">
        <f>SUMPRODUCT(TEXT(L1630-{0,5,15,25,35},"0;\0")*{0,2,3,3,7})</f>
        <v>0</v>
      </c>
    </row>
    <row r="1631" spans="1:13" ht="40.5">
      <c r="A1631" s="107" t="s">
        <v>2742</v>
      </c>
      <c r="B1631" s="107" t="s">
        <v>1177</v>
      </c>
      <c r="C1631" s="107">
        <v>0</v>
      </c>
      <c r="D1631" s="107">
        <v>0</v>
      </c>
      <c r="E1631" s="107" t="s">
        <v>32</v>
      </c>
      <c r="F1631" s="107" t="s">
        <v>2743</v>
      </c>
      <c r="G1631" s="107">
        <v>3</v>
      </c>
      <c r="H1631" s="107">
        <v>306</v>
      </c>
      <c r="I1631" s="107" t="s">
        <v>39</v>
      </c>
      <c r="J1631" s="84">
        <v>10</v>
      </c>
      <c r="K1631" s="67">
        <f t="shared" si="31"/>
        <v>15</v>
      </c>
      <c r="L1631" s="67">
        <f t="shared" si="32"/>
        <v>-5</v>
      </c>
      <c r="M1631" s="29">
        <f>SUMPRODUCT(TEXT(L1631-{0,5,15,25,35},"0;\0")*{0,2,3,3,7})</f>
        <v>0</v>
      </c>
    </row>
    <row r="1632" spans="1:13" ht="40.5">
      <c r="A1632" s="142" t="s">
        <v>2744</v>
      </c>
      <c r="B1632" s="142" t="s">
        <v>1178</v>
      </c>
      <c r="C1632" s="142">
        <v>8</v>
      </c>
      <c r="D1632" s="142">
        <v>1</v>
      </c>
      <c r="E1632" s="142" t="s">
        <v>32</v>
      </c>
      <c r="F1632" s="107" t="s">
        <v>2745</v>
      </c>
      <c r="G1632" s="107">
        <v>3</v>
      </c>
      <c r="H1632" s="107">
        <v>307</v>
      </c>
      <c r="I1632" s="107" t="s">
        <v>39</v>
      </c>
      <c r="J1632" s="84">
        <v>38</v>
      </c>
      <c r="K1632" s="67">
        <f t="shared" si="31"/>
        <v>37.666666666666664</v>
      </c>
      <c r="L1632" s="67">
        <f t="shared" si="32"/>
        <v>0.3333333333333357</v>
      </c>
      <c r="M1632" s="29">
        <f>SUMPRODUCT(TEXT(L1632-{0,5,15,25,35},"0;\0")*{0,2,3,3,7})</f>
        <v>0</v>
      </c>
    </row>
    <row r="1633" spans="1:13" ht="40.5">
      <c r="A1633" s="142" t="s">
        <v>2746</v>
      </c>
      <c r="B1633" s="142" t="s">
        <v>1179</v>
      </c>
      <c r="C1633" s="142">
        <v>6</v>
      </c>
      <c r="D1633" s="142">
        <v>6</v>
      </c>
      <c r="E1633" s="142" t="s">
        <v>32</v>
      </c>
      <c r="F1633" s="107" t="s">
        <v>2747</v>
      </c>
      <c r="G1633" s="107">
        <v>3</v>
      </c>
      <c r="H1633" s="107">
        <v>307</v>
      </c>
      <c r="I1633" s="107" t="s">
        <v>39</v>
      </c>
      <c r="J1633" s="84">
        <v>35</v>
      </c>
      <c r="K1633" s="67">
        <f t="shared" si="31"/>
        <v>39</v>
      </c>
      <c r="L1633" s="67">
        <f t="shared" si="32"/>
        <v>-4</v>
      </c>
      <c r="M1633" s="29">
        <f>SUMPRODUCT(TEXT(L1633-{0,5,15,25,35},"0;\0")*{0,2,3,3,7})</f>
        <v>0</v>
      </c>
    </row>
    <row r="1634" spans="1:13" ht="40.5">
      <c r="A1634" s="142" t="s">
        <v>2748</v>
      </c>
      <c r="B1634" s="142" t="s">
        <v>1180</v>
      </c>
      <c r="C1634" s="142">
        <v>2</v>
      </c>
      <c r="D1634" s="142">
        <v>5</v>
      </c>
      <c r="E1634" s="142" t="s">
        <v>32</v>
      </c>
      <c r="F1634" s="107" t="s">
        <v>2747</v>
      </c>
      <c r="G1634" s="107">
        <v>3</v>
      </c>
      <c r="H1634" s="107">
        <v>308</v>
      </c>
      <c r="I1634" s="107" t="s">
        <v>39</v>
      </c>
      <c r="J1634" s="84">
        <v>19</v>
      </c>
      <c r="K1634" s="67">
        <f t="shared" si="31"/>
        <v>27</v>
      </c>
      <c r="L1634" s="67">
        <f t="shared" si="32"/>
        <v>-8</v>
      </c>
      <c r="M1634" s="29">
        <f>SUMPRODUCT(TEXT(L1634-{0,5,15,25,35},"0;\0")*{0,2,3,3,7})</f>
        <v>0</v>
      </c>
    </row>
    <row r="1635" spans="1:13" ht="40.5">
      <c r="A1635" s="142" t="s">
        <v>2749</v>
      </c>
      <c r="B1635" s="142" t="s">
        <v>2750</v>
      </c>
      <c r="C1635" s="142">
        <v>0</v>
      </c>
      <c r="D1635" s="142">
        <v>0</v>
      </c>
      <c r="E1635" s="142" t="s">
        <v>32</v>
      </c>
      <c r="F1635" s="107" t="s">
        <v>2747</v>
      </c>
      <c r="G1635" s="107">
        <v>3</v>
      </c>
      <c r="H1635" s="107">
        <v>308</v>
      </c>
      <c r="I1635" s="107" t="s">
        <v>39</v>
      </c>
      <c r="J1635" s="84">
        <v>9</v>
      </c>
      <c r="K1635" s="67">
        <f t="shared" si="31"/>
        <v>15</v>
      </c>
      <c r="L1635" s="67">
        <f t="shared" si="32"/>
        <v>-6</v>
      </c>
      <c r="M1635" s="29">
        <f>SUMPRODUCT(TEXT(L1635-{0,5,15,25,35},"0;\0")*{0,2,3,3,7})</f>
        <v>0</v>
      </c>
    </row>
    <row r="1636" spans="1:13" ht="40.5">
      <c r="A1636" s="142" t="s">
        <v>2749</v>
      </c>
      <c r="B1636" s="142" t="s">
        <v>2751</v>
      </c>
      <c r="C1636" s="142">
        <v>0</v>
      </c>
      <c r="D1636" s="142">
        <v>0</v>
      </c>
      <c r="E1636" s="142" t="s">
        <v>32</v>
      </c>
      <c r="F1636" s="107" t="s">
        <v>2747</v>
      </c>
      <c r="G1636" s="107">
        <v>3</v>
      </c>
      <c r="H1636" s="107">
        <v>308</v>
      </c>
      <c r="I1636" s="107" t="s">
        <v>39</v>
      </c>
      <c r="J1636" s="84">
        <v>9</v>
      </c>
      <c r="K1636" s="67">
        <f t="shared" si="31"/>
        <v>15</v>
      </c>
      <c r="L1636" s="67">
        <f t="shared" si="32"/>
        <v>-6</v>
      </c>
      <c r="M1636" s="29">
        <f>SUMPRODUCT(TEXT(L1636-{0,5,15,25,35},"0;\0")*{0,2,3,3,7})</f>
        <v>0</v>
      </c>
    </row>
    <row r="1637" spans="1:13" ht="40.5">
      <c r="A1637" s="107" t="s">
        <v>2748</v>
      </c>
      <c r="B1637" s="107" t="s">
        <v>1181</v>
      </c>
      <c r="C1637" s="107">
        <v>3</v>
      </c>
      <c r="D1637" s="107">
        <v>5</v>
      </c>
      <c r="E1637" s="107" t="s">
        <v>32</v>
      </c>
      <c r="F1637" s="107" t="s">
        <v>2747</v>
      </c>
      <c r="G1637" s="107">
        <v>3</v>
      </c>
      <c r="H1637" s="107">
        <v>309</v>
      </c>
      <c r="I1637" s="107" t="s">
        <v>39</v>
      </c>
      <c r="J1637" s="84">
        <v>29</v>
      </c>
      <c r="K1637" s="67">
        <f t="shared" si="31"/>
        <v>29.666666666666668</v>
      </c>
      <c r="L1637" s="67">
        <f t="shared" si="32"/>
        <v>-0.66666666666666785</v>
      </c>
      <c r="M1637" s="29">
        <f>SUMPRODUCT(TEXT(L1637-{0,5,15,25,35},"0;\0")*{0,2,3,3,7})</f>
        <v>0</v>
      </c>
    </row>
    <row r="1638" spans="1:13" ht="40.5">
      <c r="A1638" s="142" t="s">
        <v>2748</v>
      </c>
      <c r="B1638" s="142" t="s">
        <v>1182</v>
      </c>
      <c r="C1638" s="142">
        <v>1</v>
      </c>
      <c r="D1638" s="142">
        <v>0</v>
      </c>
      <c r="E1638" s="142" t="s">
        <v>32</v>
      </c>
      <c r="F1638" s="107" t="s">
        <v>2752</v>
      </c>
      <c r="G1638" s="107">
        <v>3</v>
      </c>
      <c r="H1638" s="107">
        <v>309</v>
      </c>
      <c r="I1638" s="107" t="s">
        <v>39</v>
      </c>
      <c r="J1638" s="84">
        <v>18</v>
      </c>
      <c r="K1638" s="67">
        <f t="shared" si="31"/>
        <v>17.666666666666668</v>
      </c>
      <c r="L1638" s="67">
        <f t="shared" si="32"/>
        <v>0.33333333333333215</v>
      </c>
      <c r="M1638" s="29">
        <f>SUMPRODUCT(TEXT(L1638-{0,5,15,25,35},"0;\0")*{0,2,3,3,7})</f>
        <v>0</v>
      </c>
    </row>
    <row r="1639" spans="1:13" ht="40.5">
      <c r="A1639" s="107" t="s">
        <v>2753</v>
      </c>
      <c r="B1639" s="107" t="s">
        <v>1183</v>
      </c>
      <c r="C1639" s="107">
        <v>4</v>
      </c>
      <c r="D1639" s="107">
        <v>3</v>
      </c>
      <c r="E1639" s="107" t="s">
        <v>32</v>
      </c>
      <c r="F1639" s="107" t="s">
        <v>2752</v>
      </c>
      <c r="G1639" s="107">
        <v>4</v>
      </c>
      <c r="H1639" s="107">
        <v>404</v>
      </c>
      <c r="I1639" s="107" t="s">
        <v>2754</v>
      </c>
      <c r="J1639" s="84">
        <v>28</v>
      </c>
      <c r="K1639" s="67">
        <f t="shared" si="31"/>
        <v>29.666666666666664</v>
      </c>
      <c r="L1639" s="67">
        <f t="shared" si="32"/>
        <v>-1.6666666666666643</v>
      </c>
      <c r="M1639" s="29">
        <f>SUMPRODUCT(TEXT(L1639-{0,5,15,25,35},"0;\0")*{0,2,3,3,7})</f>
        <v>0</v>
      </c>
    </row>
    <row r="1640" spans="1:13" ht="40.5">
      <c r="A1640" s="107" t="s">
        <v>2753</v>
      </c>
      <c r="B1640" s="107" t="s">
        <v>1184</v>
      </c>
      <c r="C1640" s="107">
        <v>5</v>
      </c>
      <c r="D1640" s="107">
        <v>1</v>
      </c>
      <c r="E1640" s="107" t="s">
        <v>32</v>
      </c>
      <c r="F1640" s="107" t="s">
        <v>2755</v>
      </c>
      <c r="G1640" s="107">
        <v>4</v>
      </c>
      <c r="H1640" s="107">
        <v>405</v>
      </c>
      <c r="I1640" s="107" t="s">
        <v>39</v>
      </c>
      <c r="J1640" s="84">
        <v>33</v>
      </c>
      <c r="K1640" s="67">
        <f t="shared" si="31"/>
        <v>29.666666666666668</v>
      </c>
      <c r="L1640" s="67">
        <f t="shared" si="32"/>
        <v>3.3333333333333321</v>
      </c>
      <c r="M1640" s="29">
        <f>SUMPRODUCT(TEXT(L1640-{0,5,15,25,35},"0;\0")*{0,2,3,3,7})</f>
        <v>0</v>
      </c>
    </row>
    <row r="1641" spans="1:13" ht="40.5">
      <c r="A1641" s="107" t="s">
        <v>2756</v>
      </c>
      <c r="B1641" s="107" t="s">
        <v>1185</v>
      </c>
      <c r="C1641" s="107">
        <v>2</v>
      </c>
      <c r="D1641" s="107">
        <v>2</v>
      </c>
      <c r="E1641" s="107" t="s">
        <v>32</v>
      </c>
      <c r="F1641" s="107" t="s">
        <v>2755</v>
      </c>
      <c r="G1641" s="143">
        <v>4</v>
      </c>
      <c r="H1641" s="107">
        <v>406</v>
      </c>
      <c r="I1641" s="107" t="s">
        <v>39</v>
      </c>
      <c r="J1641" s="84">
        <v>25</v>
      </c>
      <c r="K1641" s="67">
        <f t="shared" si="31"/>
        <v>23</v>
      </c>
      <c r="L1641" s="67">
        <f t="shared" si="32"/>
        <v>2</v>
      </c>
      <c r="M1641" s="29">
        <f>SUMPRODUCT(TEXT(L1641-{0,5,15,25,35},"0;\0")*{0,2,3,3,7})</f>
        <v>0</v>
      </c>
    </row>
    <row r="1642" spans="1:13" ht="40.5">
      <c r="A1642" s="107" t="s">
        <v>2757</v>
      </c>
      <c r="B1642" s="107" t="s">
        <v>2758</v>
      </c>
      <c r="C1642" s="142">
        <v>3</v>
      </c>
      <c r="D1642" s="142">
        <v>3</v>
      </c>
      <c r="E1642" s="142"/>
      <c r="F1642" s="107" t="s">
        <v>2755</v>
      </c>
      <c r="G1642" s="107">
        <v>4</v>
      </c>
      <c r="H1642" s="107">
        <v>407</v>
      </c>
      <c r="I1642" s="107" t="s">
        <v>39</v>
      </c>
      <c r="J1642" s="84">
        <v>24</v>
      </c>
      <c r="K1642" s="67">
        <f t="shared" si="31"/>
        <v>27</v>
      </c>
      <c r="L1642" s="67">
        <f t="shared" si="32"/>
        <v>-3</v>
      </c>
      <c r="M1642" s="29">
        <f>SUMPRODUCT(TEXT(L1642-{0,5,15,25,35},"0;\0")*{0,2,3,3,7})</f>
        <v>0</v>
      </c>
    </row>
    <row r="1643" spans="1:13" ht="40.5">
      <c r="A1643" s="142" t="s">
        <v>2756</v>
      </c>
      <c r="B1643" s="142" t="s">
        <v>1186</v>
      </c>
      <c r="C1643" s="142">
        <v>1</v>
      </c>
      <c r="D1643" s="142">
        <v>6</v>
      </c>
      <c r="E1643" s="142" t="s">
        <v>32</v>
      </c>
      <c r="F1643" s="107" t="s">
        <v>2759</v>
      </c>
      <c r="G1643" s="107">
        <v>4</v>
      </c>
      <c r="H1643" s="107">
        <v>407</v>
      </c>
      <c r="I1643" s="107" t="s">
        <v>39</v>
      </c>
      <c r="J1643" s="84">
        <v>12</v>
      </c>
      <c r="K1643" s="67">
        <f t="shared" si="31"/>
        <v>25.666666666666668</v>
      </c>
      <c r="L1643" s="67">
        <f t="shared" si="32"/>
        <v>-13.666666666666668</v>
      </c>
      <c r="M1643" s="29">
        <f>SUMPRODUCT(TEXT(L1643-{0,5,15,25,35},"0;\0")*{0,2,3,3,7})</f>
        <v>0</v>
      </c>
    </row>
    <row r="1644" spans="1:13" ht="40.5">
      <c r="A1644" s="142" t="s">
        <v>2760</v>
      </c>
      <c r="B1644" s="142" t="s">
        <v>1187</v>
      </c>
      <c r="C1644" s="142">
        <v>0</v>
      </c>
      <c r="D1644" s="142">
        <v>7</v>
      </c>
      <c r="E1644" s="142" t="s">
        <v>32</v>
      </c>
      <c r="F1644" s="107" t="s">
        <v>2761</v>
      </c>
      <c r="G1644" s="107">
        <v>4</v>
      </c>
      <c r="H1644" s="107">
        <v>407</v>
      </c>
      <c r="I1644" s="107" t="s">
        <v>39</v>
      </c>
      <c r="J1644" s="84">
        <v>8</v>
      </c>
      <c r="K1644" s="67">
        <f t="shared" si="31"/>
        <v>24.333333333333336</v>
      </c>
      <c r="L1644" s="67">
        <f t="shared" si="32"/>
        <v>-16.333333333333336</v>
      </c>
      <c r="M1644" s="29">
        <f>SUMPRODUCT(TEXT(L1644-{0,5,15,25,35},"0;\0")*{0,2,3,3,7})</f>
        <v>0</v>
      </c>
    </row>
    <row r="1645" spans="1:13" ht="40.5">
      <c r="A1645" s="107" t="s">
        <v>2762</v>
      </c>
      <c r="B1645" s="107" t="s">
        <v>2763</v>
      </c>
      <c r="C1645" s="107">
        <v>0</v>
      </c>
      <c r="D1645" s="107">
        <v>0</v>
      </c>
      <c r="E1645" s="107" t="s">
        <v>32</v>
      </c>
      <c r="F1645" s="107" t="s">
        <v>2761</v>
      </c>
      <c r="G1645" s="107">
        <v>4</v>
      </c>
      <c r="H1645" s="107">
        <v>408</v>
      </c>
      <c r="I1645" s="107" t="s">
        <v>39</v>
      </c>
      <c r="J1645" s="84">
        <v>13</v>
      </c>
      <c r="K1645" s="67">
        <f t="shared" si="31"/>
        <v>15</v>
      </c>
      <c r="L1645" s="67">
        <f t="shared" si="32"/>
        <v>-2</v>
      </c>
      <c r="M1645" s="29">
        <f>SUMPRODUCT(TEXT(L1645-{0,5,15,25,35},"0;\0")*{0,2,3,3,7})</f>
        <v>0</v>
      </c>
    </row>
    <row r="1646" spans="1:13" ht="40.5">
      <c r="A1646" s="107" t="s">
        <v>2764</v>
      </c>
      <c r="B1646" s="107" t="s">
        <v>1188</v>
      </c>
      <c r="C1646" s="107">
        <v>8</v>
      </c>
      <c r="D1646" s="107">
        <v>4</v>
      </c>
      <c r="E1646" s="107" t="s">
        <v>32</v>
      </c>
      <c r="F1646" s="107" t="s">
        <v>2765</v>
      </c>
      <c r="G1646" s="107">
        <v>4</v>
      </c>
      <c r="H1646" s="107">
        <v>408</v>
      </c>
      <c r="I1646" s="107" t="s">
        <v>1189</v>
      </c>
      <c r="J1646" s="84">
        <v>27</v>
      </c>
      <c r="K1646" s="67">
        <f t="shared" si="31"/>
        <v>41.666666666666664</v>
      </c>
      <c r="L1646" s="67">
        <f t="shared" si="32"/>
        <v>-14.666666666666664</v>
      </c>
      <c r="M1646" s="29">
        <f>SUMPRODUCT(TEXT(L1646-{0,5,15,25,35},"0;\0")*{0,2,3,3,7})</f>
        <v>0</v>
      </c>
    </row>
    <row r="1647" spans="1:13" ht="40.5">
      <c r="A1647" s="107" t="s">
        <v>2766</v>
      </c>
      <c r="B1647" s="107" t="s">
        <v>2767</v>
      </c>
      <c r="C1647" s="107">
        <v>0</v>
      </c>
      <c r="D1647" s="107">
        <v>0</v>
      </c>
      <c r="E1647" s="107" t="s">
        <v>32</v>
      </c>
      <c r="F1647" s="107" t="s">
        <v>2768</v>
      </c>
      <c r="G1647" s="107">
        <v>4</v>
      </c>
      <c r="H1647" s="107">
        <v>408</v>
      </c>
      <c r="I1647" s="107" t="s">
        <v>39</v>
      </c>
      <c r="J1647" s="84">
        <v>7</v>
      </c>
      <c r="K1647" s="67">
        <f t="shared" si="31"/>
        <v>15</v>
      </c>
      <c r="L1647" s="67">
        <f t="shared" si="32"/>
        <v>-8</v>
      </c>
      <c r="M1647" s="29">
        <f>SUMPRODUCT(TEXT(L1647-{0,5,15,25,35},"0;\0")*{0,2,3,3,7})</f>
        <v>0</v>
      </c>
    </row>
    <row r="1648" spans="1:13" ht="40.5">
      <c r="A1648" s="107" t="s">
        <v>2769</v>
      </c>
      <c r="B1648" s="107" t="s">
        <v>1190</v>
      </c>
      <c r="C1648" s="107">
        <v>3</v>
      </c>
      <c r="D1648" s="107">
        <v>4</v>
      </c>
      <c r="E1648" s="107" t="s">
        <v>32</v>
      </c>
      <c r="F1648" s="107" t="s">
        <v>2770</v>
      </c>
      <c r="G1648" s="107">
        <v>4</v>
      </c>
      <c r="H1648" s="107">
        <v>409</v>
      </c>
      <c r="I1648" s="107" t="s">
        <v>39</v>
      </c>
      <c r="J1648" s="84">
        <v>23</v>
      </c>
      <c r="K1648" s="67">
        <f t="shared" si="31"/>
        <v>28.333333333333332</v>
      </c>
      <c r="L1648" s="67">
        <f t="shared" si="32"/>
        <v>-5.3333333333333321</v>
      </c>
      <c r="M1648" s="29">
        <f>SUMPRODUCT(TEXT(L1648-{0,5,15,25,35},"0;\0")*{0,2,3,3,7})</f>
        <v>0</v>
      </c>
    </row>
    <row r="1649" spans="1:13" ht="40.5">
      <c r="A1649" s="107" t="s">
        <v>2771</v>
      </c>
      <c r="B1649" s="107" t="s">
        <v>2772</v>
      </c>
      <c r="C1649" s="107">
        <v>0</v>
      </c>
      <c r="D1649" s="107">
        <v>0</v>
      </c>
      <c r="E1649" s="107" t="s">
        <v>32</v>
      </c>
      <c r="F1649" s="107" t="s">
        <v>2770</v>
      </c>
      <c r="G1649" s="107">
        <v>4</v>
      </c>
      <c r="H1649" s="107">
        <v>409</v>
      </c>
      <c r="I1649" s="107" t="s">
        <v>39</v>
      </c>
      <c r="J1649" s="84">
        <v>15</v>
      </c>
      <c r="K1649" s="67">
        <f t="shared" si="31"/>
        <v>15</v>
      </c>
      <c r="L1649" s="67">
        <f t="shared" si="32"/>
        <v>0</v>
      </c>
      <c r="M1649" s="29">
        <f>SUMPRODUCT(TEXT(L1649-{0,5,15,25,35},"0;\0")*{0,2,3,3,7})</f>
        <v>0</v>
      </c>
    </row>
    <row r="1650" spans="1:13" ht="40.5">
      <c r="A1650" s="107" t="s">
        <v>2773</v>
      </c>
      <c r="B1650" s="107" t="s">
        <v>1191</v>
      </c>
      <c r="C1650" s="88">
        <v>1</v>
      </c>
      <c r="D1650" s="107">
        <v>2</v>
      </c>
      <c r="E1650" s="107" t="s">
        <v>32</v>
      </c>
      <c r="F1650" s="107" t="s">
        <v>2774</v>
      </c>
      <c r="G1650" s="107">
        <v>6</v>
      </c>
      <c r="H1650" s="107">
        <v>501</v>
      </c>
      <c r="I1650" s="107" t="s">
        <v>39</v>
      </c>
      <c r="J1650" s="84">
        <v>16</v>
      </c>
      <c r="K1650" s="67">
        <f t="shared" si="31"/>
        <v>20.333333333333336</v>
      </c>
      <c r="L1650" s="67">
        <f t="shared" si="32"/>
        <v>-4.3333333333333357</v>
      </c>
      <c r="M1650" s="29">
        <f>SUMPRODUCT(TEXT(L1650-{0,5,15,25,35},"0;\0")*{0,2,3,3,7})</f>
        <v>0</v>
      </c>
    </row>
    <row r="1651" spans="1:13" ht="40.5">
      <c r="A1651" s="107" t="s">
        <v>2775</v>
      </c>
      <c r="B1651" s="107" t="s">
        <v>1192</v>
      </c>
      <c r="C1651" s="107">
        <v>3</v>
      </c>
      <c r="D1651" s="107">
        <v>2</v>
      </c>
      <c r="E1651" s="107" t="s">
        <v>32</v>
      </c>
      <c r="F1651" s="107" t="s">
        <v>2776</v>
      </c>
      <c r="G1651" s="107">
        <v>6</v>
      </c>
      <c r="H1651" s="107">
        <v>501</v>
      </c>
      <c r="I1651" s="107" t="s">
        <v>39</v>
      </c>
      <c r="J1651" s="84">
        <v>14</v>
      </c>
      <c r="K1651" s="67">
        <f t="shared" si="31"/>
        <v>25.666666666666668</v>
      </c>
      <c r="L1651" s="67">
        <f t="shared" si="32"/>
        <v>-11.666666666666668</v>
      </c>
      <c r="M1651" s="29">
        <f>SUMPRODUCT(TEXT(L1651-{0,5,15,25,35},"0;\0")*{0,2,3,3,7})</f>
        <v>0</v>
      </c>
    </row>
    <row r="1652" spans="1:13" ht="40.5">
      <c r="A1652" s="107" t="s">
        <v>2777</v>
      </c>
      <c r="B1652" s="107" t="s">
        <v>2778</v>
      </c>
      <c r="C1652" s="107">
        <v>0</v>
      </c>
      <c r="D1652" s="107">
        <v>0</v>
      </c>
      <c r="E1652" s="107" t="s">
        <v>32</v>
      </c>
      <c r="F1652" s="107" t="s">
        <v>2776</v>
      </c>
      <c r="G1652" s="107">
        <v>5</v>
      </c>
      <c r="H1652" s="107">
        <v>501</v>
      </c>
      <c r="I1652" s="107" t="s">
        <v>39</v>
      </c>
      <c r="J1652" s="84">
        <v>7</v>
      </c>
      <c r="K1652" s="67">
        <f t="shared" si="31"/>
        <v>15</v>
      </c>
      <c r="L1652" s="67">
        <f t="shared" si="32"/>
        <v>-8</v>
      </c>
      <c r="M1652" s="29">
        <f>SUMPRODUCT(TEXT(L1652-{0,5,15,25,35},"0;\0")*{0,2,3,3,7})</f>
        <v>0</v>
      </c>
    </row>
    <row r="1653" spans="1:13" ht="40.5">
      <c r="A1653" s="107" t="s">
        <v>2779</v>
      </c>
      <c r="B1653" s="107" t="s">
        <v>1193</v>
      </c>
      <c r="C1653" s="107">
        <v>2</v>
      </c>
      <c r="D1653" s="107">
        <v>2</v>
      </c>
      <c r="E1653" s="107" t="s">
        <v>32</v>
      </c>
      <c r="F1653" s="107" t="s">
        <v>2780</v>
      </c>
      <c r="G1653" s="107">
        <v>5</v>
      </c>
      <c r="H1653" s="107">
        <v>502</v>
      </c>
      <c r="I1653" s="107" t="s">
        <v>1831</v>
      </c>
      <c r="J1653" s="84">
        <v>27</v>
      </c>
      <c r="K1653" s="67">
        <f t="shared" si="31"/>
        <v>23</v>
      </c>
      <c r="L1653" s="67">
        <f t="shared" si="32"/>
        <v>4</v>
      </c>
      <c r="M1653" s="29">
        <f>SUMPRODUCT(TEXT(L1653-{0,5,15,25,35},"0;\0")*{0,2,3,3,7})</f>
        <v>0</v>
      </c>
    </row>
    <row r="1654" spans="1:13" ht="40.5">
      <c r="A1654" s="142" t="s">
        <v>2781</v>
      </c>
      <c r="B1654" s="142" t="s">
        <v>1194</v>
      </c>
      <c r="C1654" s="142">
        <v>2</v>
      </c>
      <c r="D1654" s="142">
        <v>0</v>
      </c>
      <c r="E1654" s="142" t="s">
        <v>32</v>
      </c>
      <c r="F1654" s="107" t="s">
        <v>2782</v>
      </c>
      <c r="G1654" s="107">
        <v>5</v>
      </c>
      <c r="H1654" s="107">
        <v>503</v>
      </c>
      <c r="I1654" s="107" t="s">
        <v>39</v>
      </c>
      <c r="J1654" s="84">
        <v>25</v>
      </c>
      <c r="K1654" s="67">
        <f t="shared" si="31"/>
        <v>20.333333333333332</v>
      </c>
      <c r="L1654" s="67">
        <f t="shared" ref="L1654:L1686" si="33">J1654-K1654</f>
        <v>4.6666666666666679</v>
      </c>
      <c r="M1654" s="29">
        <f>SUMPRODUCT(TEXT(L1654-{0,5,15,25,35},"0;\0")*{0,2,3,3,7})</f>
        <v>0</v>
      </c>
    </row>
    <row r="1655" spans="1:13" ht="40.5">
      <c r="A1655" s="107" t="s">
        <v>2783</v>
      </c>
      <c r="B1655" s="107" t="s">
        <v>1195</v>
      </c>
      <c r="C1655" s="107">
        <v>9</v>
      </c>
      <c r="D1655" s="107">
        <v>3</v>
      </c>
      <c r="E1655" s="107" t="s">
        <v>32</v>
      </c>
      <c r="F1655" s="107" t="s">
        <v>2784</v>
      </c>
      <c r="G1655" s="107">
        <v>5</v>
      </c>
      <c r="H1655" s="107">
        <v>504</v>
      </c>
      <c r="I1655" s="107" t="s">
        <v>39</v>
      </c>
      <c r="J1655" s="84">
        <v>42</v>
      </c>
      <c r="K1655" s="67">
        <f t="shared" si="31"/>
        <v>43</v>
      </c>
      <c r="L1655" s="67">
        <f t="shared" si="33"/>
        <v>-1</v>
      </c>
      <c r="M1655" s="29">
        <f>SUMPRODUCT(TEXT(L1655-{0,5,15,25,35},"0;\0")*{0,2,3,3,7})</f>
        <v>0</v>
      </c>
    </row>
    <row r="1656" spans="1:13" ht="40.5">
      <c r="A1656" s="142" t="s">
        <v>2785</v>
      </c>
      <c r="B1656" s="142" t="s">
        <v>1196</v>
      </c>
      <c r="C1656" s="142">
        <v>4</v>
      </c>
      <c r="D1656" s="142">
        <v>0</v>
      </c>
      <c r="E1656" s="142" t="s">
        <v>32</v>
      </c>
      <c r="F1656" s="107" t="s">
        <v>2784</v>
      </c>
      <c r="G1656" s="107">
        <v>5</v>
      </c>
      <c r="H1656" s="107">
        <v>505</v>
      </c>
      <c r="I1656" s="107" t="s">
        <v>39</v>
      </c>
      <c r="J1656" s="84">
        <v>30</v>
      </c>
      <c r="K1656" s="67">
        <f t="shared" si="31"/>
        <v>25.666666666666664</v>
      </c>
      <c r="L1656" s="67">
        <f t="shared" si="33"/>
        <v>4.3333333333333357</v>
      </c>
      <c r="M1656" s="29">
        <f>SUMPRODUCT(TEXT(L1656-{0,5,15,25,35},"0;\0")*{0,2,3,3,7})</f>
        <v>0</v>
      </c>
    </row>
    <row r="1657" spans="1:13" ht="40.5">
      <c r="A1657" s="142" t="s">
        <v>2785</v>
      </c>
      <c r="B1657" s="142" t="s">
        <v>1197</v>
      </c>
      <c r="C1657" s="142">
        <v>1</v>
      </c>
      <c r="D1657" s="142">
        <v>0</v>
      </c>
      <c r="E1657" s="142" t="s">
        <v>32</v>
      </c>
      <c r="F1657" s="107" t="s">
        <v>2784</v>
      </c>
      <c r="G1657" s="107">
        <v>5</v>
      </c>
      <c r="H1657" s="107">
        <v>506</v>
      </c>
      <c r="I1657" s="107" t="s">
        <v>39</v>
      </c>
      <c r="J1657" s="84">
        <v>14</v>
      </c>
      <c r="K1657" s="67">
        <f t="shared" si="31"/>
        <v>17.666666666666668</v>
      </c>
      <c r="L1657" s="67">
        <f t="shared" si="33"/>
        <v>-3.6666666666666679</v>
      </c>
      <c r="M1657" s="29">
        <f>SUMPRODUCT(TEXT(L1657-{0,5,15,25,35},"0;\0")*{0,2,3,3,7})</f>
        <v>0</v>
      </c>
    </row>
    <row r="1658" spans="1:13" ht="40.5">
      <c r="A1658" s="142" t="s">
        <v>2786</v>
      </c>
      <c r="B1658" s="142" t="s">
        <v>2787</v>
      </c>
      <c r="C1658" s="142">
        <v>0</v>
      </c>
      <c r="D1658" s="142">
        <v>0</v>
      </c>
      <c r="E1658" s="142" t="s">
        <v>32</v>
      </c>
      <c r="F1658" s="107" t="s">
        <v>2784</v>
      </c>
      <c r="G1658" s="107">
        <v>5</v>
      </c>
      <c r="H1658" s="107">
        <v>506</v>
      </c>
      <c r="I1658" s="107" t="s">
        <v>39</v>
      </c>
      <c r="J1658" s="84">
        <v>11</v>
      </c>
      <c r="K1658" s="67">
        <f t="shared" si="31"/>
        <v>15</v>
      </c>
      <c r="L1658" s="67">
        <f t="shared" si="33"/>
        <v>-4</v>
      </c>
      <c r="M1658" s="29">
        <f>SUMPRODUCT(TEXT(L1658-{0,5,15,25,35},"0;\0")*{0,2,3,3,7})</f>
        <v>0</v>
      </c>
    </row>
    <row r="1659" spans="1:13" ht="40.5">
      <c r="A1659" s="107" t="s">
        <v>2786</v>
      </c>
      <c r="B1659" s="107" t="s">
        <v>2788</v>
      </c>
      <c r="C1659" s="107">
        <v>3</v>
      </c>
      <c r="D1659" s="107">
        <v>3</v>
      </c>
      <c r="E1659" s="107" t="s">
        <v>32</v>
      </c>
      <c r="F1659" s="107" t="s">
        <v>2784</v>
      </c>
      <c r="G1659" s="107">
        <v>6</v>
      </c>
      <c r="H1659" s="107">
        <v>507</v>
      </c>
      <c r="I1659" s="107" t="s">
        <v>39</v>
      </c>
      <c r="J1659" s="84">
        <v>26</v>
      </c>
      <c r="K1659" s="67">
        <f t="shared" si="31"/>
        <v>27</v>
      </c>
      <c r="L1659" s="67">
        <f t="shared" si="33"/>
        <v>-1</v>
      </c>
      <c r="M1659" s="29">
        <f>SUMPRODUCT(TEXT(L1659-{0,5,15,25,35},"0;\0")*{0,2,3,3,7})</f>
        <v>0</v>
      </c>
    </row>
    <row r="1660" spans="1:13" ht="40.5">
      <c r="A1660" s="107" t="s">
        <v>2786</v>
      </c>
      <c r="B1660" s="107" t="s">
        <v>2789</v>
      </c>
      <c r="C1660" s="107">
        <v>13</v>
      </c>
      <c r="D1660" s="107">
        <v>0</v>
      </c>
      <c r="E1660" s="107" t="s">
        <v>32</v>
      </c>
      <c r="F1660" s="107" t="s">
        <v>1198</v>
      </c>
      <c r="G1660" s="107">
        <v>2</v>
      </c>
      <c r="H1660" s="107">
        <v>201</v>
      </c>
      <c r="I1660" s="107" t="s">
        <v>2790</v>
      </c>
      <c r="J1660" s="84">
        <v>48</v>
      </c>
      <c r="K1660" s="67">
        <f t="shared" si="31"/>
        <v>49.666666666666664</v>
      </c>
      <c r="L1660" s="67">
        <f t="shared" si="33"/>
        <v>-1.6666666666666643</v>
      </c>
      <c r="M1660" s="29">
        <f>SUMPRODUCT(TEXT(L1660-{0,5,15,25,35},"0;\0")*{0,2,3,3,7})</f>
        <v>0</v>
      </c>
    </row>
    <row r="1661" spans="1:13" ht="40.5">
      <c r="A1661" s="107" t="s">
        <v>2785</v>
      </c>
      <c r="B1661" s="107" t="s">
        <v>1199</v>
      </c>
      <c r="C1661" s="107">
        <v>4</v>
      </c>
      <c r="D1661" s="107">
        <v>0</v>
      </c>
      <c r="E1661" s="107" t="s">
        <v>32</v>
      </c>
      <c r="F1661" s="107" t="s">
        <v>1198</v>
      </c>
      <c r="G1661" s="107">
        <v>2</v>
      </c>
      <c r="H1661" s="107">
        <v>202</v>
      </c>
      <c r="I1661" s="107" t="s">
        <v>2791</v>
      </c>
      <c r="J1661" s="84">
        <v>30</v>
      </c>
      <c r="K1661" s="67">
        <f t="shared" si="31"/>
        <v>25.666666666666664</v>
      </c>
      <c r="L1661" s="67">
        <f t="shared" si="33"/>
        <v>4.3333333333333357</v>
      </c>
      <c r="M1661" s="29">
        <f>SUMPRODUCT(TEXT(L1661-{0,5,15,25,35},"0;\0")*{0,2,3,3,7})</f>
        <v>0</v>
      </c>
    </row>
    <row r="1662" spans="1:13" ht="40.5">
      <c r="A1662" s="107" t="s">
        <v>2792</v>
      </c>
      <c r="B1662" s="107" t="s">
        <v>2793</v>
      </c>
      <c r="C1662" s="107">
        <v>3</v>
      </c>
      <c r="D1662" s="107">
        <v>1</v>
      </c>
      <c r="E1662" s="107" t="s">
        <v>32</v>
      </c>
      <c r="F1662" s="107" t="s">
        <v>1198</v>
      </c>
      <c r="G1662" s="107">
        <v>2</v>
      </c>
      <c r="H1662" s="107">
        <v>203</v>
      </c>
      <c r="I1662" s="107" t="s">
        <v>2791</v>
      </c>
      <c r="J1662" s="84">
        <v>29</v>
      </c>
      <c r="K1662" s="67">
        <f t="shared" si="31"/>
        <v>24.333333333333332</v>
      </c>
      <c r="L1662" s="67">
        <f t="shared" si="33"/>
        <v>4.6666666666666679</v>
      </c>
      <c r="M1662" s="29">
        <f>SUMPRODUCT(TEXT(L1662-{0,5,15,25,35},"0;\0")*{0,2,3,3,7})</f>
        <v>0</v>
      </c>
    </row>
    <row r="1663" spans="1:13" ht="40.5">
      <c r="A1663" s="107" t="s">
        <v>2794</v>
      </c>
      <c r="B1663" s="107" t="s">
        <v>1200</v>
      </c>
      <c r="C1663" s="107">
        <v>4</v>
      </c>
      <c r="D1663" s="107">
        <v>0</v>
      </c>
      <c r="E1663" s="107" t="s">
        <v>32</v>
      </c>
      <c r="F1663" s="107" t="s">
        <v>2795</v>
      </c>
      <c r="G1663" s="107">
        <v>2</v>
      </c>
      <c r="H1663" s="107">
        <v>204</v>
      </c>
      <c r="I1663" s="107" t="s">
        <v>2796</v>
      </c>
      <c r="J1663" s="84">
        <v>30</v>
      </c>
      <c r="K1663" s="67">
        <f t="shared" si="31"/>
        <v>25.666666666666664</v>
      </c>
      <c r="L1663" s="67">
        <f t="shared" si="33"/>
        <v>4.3333333333333357</v>
      </c>
      <c r="M1663" s="29">
        <f>SUMPRODUCT(TEXT(L1663-{0,5,15,25,35},"0;\0")*{0,2,3,3,7})</f>
        <v>0</v>
      </c>
    </row>
    <row r="1664" spans="1:13" ht="40.5">
      <c r="A1664" s="107" t="s">
        <v>2797</v>
      </c>
      <c r="B1664" s="107" t="s">
        <v>1201</v>
      </c>
      <c r="C1664" s="107">
        <v>3</v>
      </c>
      <c r="D1664" s="107">
        <v>0</v>
      </c>
      <c r="E1664" s="107" t="s">
        <v>32</v>
      </c>
      <c r="F1664" s="107" t="s">
        <v>1198</v>
      </c>
      <c r="G1664" s="107">
        <v>2</v>
      </c>
      <c r="H1664" s="107">
        <v>213</v>
      </c>
      <c r="I1664" s="107" t="s">
        <v>2798</v>
      </c>
      <c r="J1664" s="84">
        <v>28</v>
      </c>
      <c r="K1664" s="67">
        <f t="shared" si="31"/>
        <v>23</v>
      </c>
      <c r="L1664" s="67">
        <f t="shared" si="33"/>
        <v>5</v>
      </c>
      <c r="M1664" s="29">
        <f>SUMPRODUCT(TEXT(L1664-{0,5,15,25,35},"0;\0")*{0,2,3,3,7})</f>
        <v>0</v>
      </c>
    </row>
    <row r="1665" spans="1:13" ht="40.5">
      <c r="A1665" s="107" t="s">
        <v>2799</v>
      </c>
      <c r="B1665" s="107" t="s">
        <v>1202</v>
      </c>
      <c r="C1665" s="107">
        <v>0</v>
      </c>
      <c r="D1665" s="107">
        <v>0</v>
      </c>
      <c r="E1665" s="107" t="s">
        <v>32</v>
      </c>
      <c r="F1665" s="107" t="s">
        <v>2800</v>
      </c>
      <c r="G1665" s="107">
        <v>3</v>
      </c>
      <c r="H1665" s="107">
        <v>304</v>
      </c>
      <c r="I1665" s="107" t="s">
        <v>1203</v>
      </c>
      <c r="J1665" s="84">
        <v>3</v>
      </c>
      <c r="K1665" s="67">
        <f t="shared" si="31"/>
        <v>15</v>
      </c>
      <c r="L1665" s="67">
        <f t="shared" si="33"/>
        <v>-12</v>
      </c>
      <c r="M1665" s="29">
        <f>SUMPRODUCT(TEXT(L1665-{0,5,15,25,35},"0;\0")*{0,2,3,3,7})</f>
        <v>0</v>
      </c>
    </row>
    <row r="1666" spans="1:13" ht="40.5">
      <c r="A1666" s="107" t="s">
        <v>2801</v>
      </c>
      <c r="B1666" s="107" t="s">
        <v>1204</v>
      </c>
      <c r="C1666" s="107">
        <v>0</v>
      </c>
      <c r="D1666" s="107">
        <v>3</v>
      </c>
      <c r="E1666" s="107" t="s">
        <v>32</v>
      </c>
      <c r="F1666" s="107" t="s">
        <v>1198</v>
      </c>
      <c r="G1666" s="107">
        <v>3</v>
      </c>
      <c r="H1666" s="107">
        <v>304</v>
      </c>
      <c r="I1666" s="107" t="s">
        <v>1203</v>
      </c>
      <c r="J1666" s="84">
        <v>3</v>
      </c>
      <c r="K1666" s="67">
        <f t="shared" si="31"/>
        <v>19</v>
      </c>
      <c r="L1666" s="67">
        <f t="shared" si="33"/>
        <v>-16</v>
      </c>
      <c r="M1666" s="29">
        <f>SUMPRODUCT(TEXT(L1666-{0,5,15,25,35},"0;\0")*{0,2,3,3,7})</f>
        <v>0</v>
      </c>
    </row>
    <row r="1667" spans="1:13" ht="40.5">
      <c r="A1667" s="107" t="s">
        <v>2802</v>
      </c>
      <c r="B1667" s="107" t="s">
        <v>2803</v>
      </c>
      <c r="C1667" s="107">
        <v>1</v>
      </c>
      <c r="D1667" s="107">
        <v>0</v>
      </c>
      <c r="E1667" s="107" t="s">
        <v>32</v>
      </c>
      <c r="F1667" s="107" t="s">
        <v>2800</v>
      </c>
      <c r="G1667" s="107">
        <v>3</v>
      </c>
      <c r="H1667" s="107">
        <v>304</v>
      </c>
      <c r="I1667" s="107" t="s">
        <v>1203</v>
      </c>
      <c r="J1667" s="84">
        <v>8</v>
      </c>
      <c r="K1667" s="67">
        <f t="shared" si="31"/>
        <v>17.666666666666668</v>
      </c>
      <c r="L1667" s="67">
        <f t="shared" si="33"/>
        <v>-9.6666666666666679</v>
      </c>
      <c r="M1667" s="29">
        <f>SUMPRODUCT(TEXT(L1667-{0,5,15,25,35},"0;\0")*{0,2,3,3,7})</f>
        <v>0</v>
      </c>
    </row>
    <row r="1668" spans="1:13" ht="40.5">
      <c r="A1668" s="107" t="s">
        <v>2802</v>
      </c>
      <c r="B1668" s="107" t="s">
        <v>2804</v>
      </c>
      <c r="C1668" s="107">
        <v>0</v>
      </c>
      <c r="D1668" s="107">
        <v>1</v>
      </c>
      <c r="E1668" s="107" t="s">
        <v>32</v>
      </c>
      <c r="F1668" s="107" t="s">
        <v>2805</v>
      </c>
      <c r="G1668" s="107">
        <v>3</v>
      </c>
      <c r="H1668" s="107">
        <v>304</v>
      </c>
      <c r="I1668" s="107" t="s">
        <v>1203</v>
      </c>
      <c r="J1668" s="84">
        <v>3</v>
      </c>
      <c r="K1668" s="67">
        <f t="shared" si="31"/>
        <v>16.333333333333332</v>
      </c>
      <c r="L1668" s="67">
        <f t="shared" si="33"/>
        <v>-13.333333333333332</v>
      </c>
      <c r="M1668" s="29">
        <f>SUMPRODUCT(TEXT(L1668-{0,5,15,25,35},"0;\0")*{0,2,3,3,7})</f>
        <v>0</v>
      </c>
    </row>
    <row r="1669" spans="1:13" ht="40.5">
      <c r="A1669" s="107" t="s">
        <v>2802</v>
      </c>
      <c r="B1669" s="107" t="s">
        <v>2806</v>
      </c>
      <c r="C1669" s="107">
        <v>0</v>
      </c>
      <c r="D1669" s="107">
        <v>2</v>
      </c>
      <c r="E1669" s="107" t="s">
        <v>32</v>
      </c>
      <c r="F1669" s="107" t="s">
        <v>2800</v>
      </c>
      <c r="G1669" s="107">
        <v>3</v>
      </c>
      <c r="H1669" s="107">
        <v>304</v>
      </c>
      <c r="I1669" s="107" t="s">
        <v>1203</v>
      </c>
      <c r="J1669" s="84">
        <v>3</v>
      </c>
      <c r="K1669" s="67">
        <f t="shared" si="31"/>
        <v>17.666666666666668</v>
      </c>
      <c r="L1669" s="67">
        <f t="shared" si="33"/>
        <v>-14.666666666666668</v>
      </c>
      <c r="M1669" s="29">
        <f>SUMPRODUCT(TEXT(L1669-{0,5,15,25,35},"0;\0")*{0,2,3,3,7})</f>
        <v>0</v>
      </c>
    </row>
    <row r="1670" spans="1:13" ht="40.5">
      <c r="A1670" s="107" t="s">
        <v>2802</v>
      </c>
      <c r="B1670" s="107" t="s">
        <v>2807</v>
      </c>
      <c r="C1670" s="142">
        <v>0</v>
      </c>
      <c r="D1670" s="107">
        <v>2</v>
      </c>
      <c r="E1670" s="107" t="s">
        <v>32</v>
      </c>
      <c r="F1670" s="107" t="s">
        <v>2800</v>
      </c>
      <c r="G1670" s="107">
        <v>3</v>
      </c>
      <c r="H1670" s="107">
        <v>304</v>
      </c>
      <c r="I1670" s="107" t="s">
        <v>1203</v>
      </c>
      <c r="J1670" s="84">
        <v>3</v>
      </c>
      <c r="K1670" s="67">
        <f t="shared" si="31"/>
        <v>17.666666666666668</v>
      </c>
      <c r="L1670" s="67">
        <f t="shared" si="33"/>
        <v>-14.666666666666668</v>
      </c>
      <c r="M1670" s="29">
        <f>SUMPRODUCT(TEXT(L1670-{0,5,15,25,35},"0;\0")*{0,2,3,3,7})</f>
        <v>0</v>
      </c>
    </row>
    <row r="1671" spans="1:13" ht="40.5">
      <c r="A1671" s="144" t="s">
        <v>2802</v>
      </c>
      <c r="B1671" s="144" t="s">
        <v>2808</v>
      </c>
      <c r="C1671" s="107">
        <v>0</v>
      </c>
      <c r="D1671" s="107">
        <v>0</v>
      </c>
      <c r="E1671" s="107" t="s">
        <v>32</v>
      </c>
      <c r="F1671" s="107" t="s">
        <v>2800</v>
      </c>
      <c r="G1671" s="107">
        <v>3</v>
      </c>
      <c r="H1671" s="107">
        <v>304</v>
      </c>
      <c r="I1671" s="107" t="s">
        <v>1203</v>
      </c>
      <c r="J1671" s="84">
        <v>3</v>
      </c>
      <c r="K1671" s="67">
        <f t="shared" si="31"/>
        <v>15</v>
      </c>
      <c r="L1671" s="67">
        <f t="shared" si="33"/>
        <v>-12</v>
      </c>
      <c r="M1671" s="29">
        <f>SUMPRODUCT(TEXT(L1671-{0,5,15,25,35},"0;\0")*{0,2,3,3,7})</f>
        <v>0</v>
      </c>
    </row>
    <row r="1672" spans="1:13" ht="40.5">
      <c r="A1672" s="144" t="s">
        <v>2802</v>
      </c>
      <c r="B1672" s="144" t="s">
        <v>2809</v>
      </c>
      <c r="C1672" s="107">
        <v>0</v>
      </c>
      <c r="D1672" s="107">
        <v>0</v>
      </c>
      <c r="E1672" s="107" t="s">
        <v>32</v>
      </c>
      <c r="F1672" s="107" t="s">
        <v>2800</v>
      </c>
      <c r="G1672" s="107">
        <v>3</v>
      </c>
      <c r="H1672" s="107">
        <v>304</v>
      </c>
      <c r="I1672" s="107" t="s">
        <v>1203</v>
      </c>
      <c r="J1672" s="84">
        <v>3</v>
      </c>
      <c r="K1672" s="67">
        <f t="shared" si="31"/>
        <v>15</v>
      </c>
      <c r="L1672" s="67">
        <f t="shared" si="33"/>
        <v>-12</v>
      </c>
      <c r="M1672" s="29">
        <f>SUMPRODUCT(TEXT(L1672-{0,5,15,25,35},"0;\0")*{0,2,3,3,7})</f>
        <v>0</v>
      </c>
    </row>
    <row r="1673" spans="1:13" ht="40.5">
      <c r="A1673" s="88" t="s">
        <v>2802</v>
      </c>
      <c r="B1673" s="88" t="s">
        <v>2810</v>
      </c>
      <c r="C1673" s="107">
        <v>0</v>
      </c>
      <c r="D1673" s="107">
        <v>0</v>
      </c>
      <c r="E1673" s="107" t="s">
        <v>32</v>
      </c>
      <c r="F1673" s="107" t="s">
        <v>2800</v>
      </c>
      <c r="G1673" s="107">
        <v>3</v>
      </c>
      <c r="H1673" s="107">
        <v>304</v>
      </c>
      <c r="I1673" s="107" t="s">
        <v>1203</v>
      </c>
      <c r="J1673" s="84">
        <v>3</v>
      </c>
      <c r="K1673" s="67">
        <f t="shared" si="31"/>
        <v>15</v>
      </c>
      <c r="L1673" s="67">
        <f t="shared" si="33"/>
        <v>-12</v>
      </c>
      <c r="M1673" s="29">
        <f>SUMPRODUCT(TEXT(L1673-{0,5,15,25,35},"0;\0")*{0,2,3,3,7})</f>
        <v>0</v>
      </c>
    </row>
    <row r="1674" spans="1:13" ht="40.5">
      <c r="A1674" s="88" t="s">
        <v>2802</v>
      </c>
      <c r="B1674" s="88" t="s">
        <v>2811</v>
      </c>
      <c r="C1674" s="107">
        <v>0</v>
      </c>
      <c r="D1674" s="107">
        <v>0</v>
      </c>
      <c r="E1674" s="107" t="s">
        <v>32</v>
      </c>
      <c r="F1674" s="107" t="s">
        <v>2800</v>
      </c>
      <c r="G1674" s="107">
        <v>3</v>
      </c>
      <c r="H1674" s="107">
        <v>304</v>
      </c>
      <c r="I1674" s="107" t="s">
        <v>1203</v>
      </c>
      <c r="J1674" s="84">
        <v>3</v>
      </c>
      <c r="K1674" s="67">
        <f t="shared" si="31"/>
        <v>15</v>
      </c>
      <c r="L1674" s="67">
        <f t="shared" si="33"/>
        <v>-12</v>
      </c>
      <c r="M1674" s="29">
        <f>SUMPRODUCT(TEXT(L1674-{0,5,15,25,35},"0;\0")*{0,2,3,3,7})</f>
        <v>0</v>
      </c>
    </row>
    <row r="1675" spans="1:13" ht="40.5">
      <c r="A1675" s="107" t="s">
        <v>2802</v>
      </c>
      <c r="B1675" s="107" t="s">
        <v>2812</v>
      </c>
      <c r="C1675" s="107">
        <v>0</v>
      </c>
      <c r="D1675" s="107">
        <v>3</v>
      </c>
      <c r="E1675" s="107" t="s">
        <v>32</v>
      </c>
      <c r="F1675" s="107" t="s">
        <v>1198</v>
      </c>
      <c r="G1675" s="107">
        <v>5</v>
      </c>
      <c r="H1675" s="107">
        <v>511</v>
      </c>
      <c r="I1675" s="107" t="s">
        <v>1203</v>
      </c>
      <c r="J1675" s="84">
        <v>4.5999999999999996</v>
      </c>
      <c r="K1675" s="67">
        <f t="shared" si="31"/>
        <v>19</v>
      </c>
      <c r="L1675" s="67">
        <f t="shared" si="33"/>
        <v>-14.4</v>
      </c>
      <c r="M1675" s="29">
        <f>SUMPRODUCT(TEXT(L1675-{0,5,15,25,35},"0;\0")*{0,2,3,3,7})</f>
        <v>0</v>
      </c>
    </row>
    <row r="1676" spans="1:13" ht="40.5">
      <c r="A1676" s="107" t="s">
        <v>2801</v>
      </c>
      <c r="B1676" s="107" t="s">
        <v>1205</v>
      </c>
      <c r="C1676" s="107">
        <v>0</v>
      </c>
      <c r="D1676" s="107">
        <v>3</v>
      </c>
      <c r="E1676" s="107" t="s">
        <v>32</v>
      </c>
      <c r="F1676" s="107" t="s">
        <v>1198</v>
      </c>
      <c r="G1676" s="107">
        <v>5</v>
      </c>
      <c r="H1676" s="107">
        <v>511</v>
      </c>
      <c r="I1676" s="107" t="s">
        <v>1203</v>
      </c>
      <c r="J1676" s="84">
        <v>4.5999999999999996</v>
      </c>
      <c r="K1676" s="67">
        <f t="shared" si="31"/>
        <v>19</v>
      </c>
      <c r="L1676" s="67">
        <f t="shared" si="33"/>
        <v>-14.4</v>
      </c>
      <c r="M1676" s="29">
        <f>SUMPRODUCT(TEXT(L1676-{0,5,15,25,35},"0;\0")*{0,2,3,3,7})</f>
        <v>0</v>
      </c>
    </row>
    <row r="1677" spans="1:13" ht="40.5">
      <c r="A1677" s="88" t="s">
        <v>2802</v>
      </c>
      <c r="B1677" s="88" t="s">
        <v>2813</v>
      </c>
      <c r="C1677" s="107">
        <v>0</v>
      </c>
      <c r="D1677" s="107">
        <v>0</v>
      </c>
      <c r="E1677" s="107"/>
      <c r="F1677" s="107" t="s">
        <v>1198</v>
      </c>
      <c r="G1677" s="107">
        <v>5</v>
      </c>
      <c r="H1677" s="107">
        <v>511</v>
      </c>
      <c r="I1677" s="107" t="s">
        <v>1203</v>
      </c>
      <c r="J1677" s="84">
        <v>4.5999999999999996</v>
      </c>
      <c r="K1677" s="67">
        <f t="shared" si="31"/>
        <v>15</v>
      </c>
      <c r="L1677" s="67">
        <f t="shared" si="33"/>
        <v>-10.4</v>
      </c>
      <c r="M1677" s="29">
        <f>SUMPRODUCT(TEXT(L1677-{0,5,15,25,35},"0;\0")*{0,2,3,3,7})</f>
        <v>0</v>
      </c>
    </row>
    <row r="1678" spans="1:13" ht="40.5">
      <c r="A1678" s="107" t="s">
        <v>2802</v>
      </c>
      <c r="B1678" s="107" t="s">
        <v>2814</v>
      </c>
      <c r="C1678" s="107">
        <v>0</v>
      </c>
      <c r="D1678" s="107">
        <v>0</v>
      </c>
      <c r="E1678" s="107"/>
      <c r="F1678" s="107" t="s">
        <v>1198</v>
      </c>
      <c r="G1678" s="107">
        <v>5</v>
      </c>
      <c r="H1678" s="107">
        <v>511</v>
      </c>
      <c r="I1678" s="107" t="s">
        <v>1203</v>
      </c>
      <c r="J1678" s="84">
        <v>4.5999999999999996</v>
      </c>
      <c r="K1678" s="67">
        <f t="shared" si="31"/>
        <v>15</v>
      </c>
      <c r="L1678" s="67">
        <f t="shared" si="33"/>
        <v>-10.4</v>
      </c>
      <c r="M1678" s="29">
        <f>SUMPRODUCT(TEXT(L1678-{0,5,15,25,35},"0;\0")*{0,2,3,3,7})</f>
        <v>0</v>
      </c>
    </row>
    <row r="1679" spans="1:13" ht="40.5">
      <c r="A1679" s="107" t="s">
        <v>2802</v>
      </c>
      <c r="B1679" s="107" t="s">
        <v>2815</v>
      </c>
      <c r="C1679" s="107">
        <v>0</v>
      </c>
      <c r="D1679" s="107">
        <v>0</v>
      </c>
      <c r="E1679" s="107"/>
      <c r="F1679" s="107" t="s">
        <v>1198</v>
      </c>
      <c r="G1679" s="107">
        <v>5</v>
      </c>
      <c r="H1679" s="107">
        <v>511</v>
      </c>
      <c r="I1679" s="107" t="s">
        <v>1203</v>
      </c>
      <c r="J1679" s="84">
        <v>4.5999999999999996</v>
      </c>
      <c r="K1679" s="67">
        <f t="shared" si="31"/>
        <v>15</v>
      </c>
      <c r="L1679" s="67">
        <f t="shared" si="33"/>
        <v>-10.4</v>
      </c>
      <c r="M1679" s="29">
        <f>SUMPRODUCT(TEXT(L1679-{0,5,15,25,35},"0;\0")*{0,2,3,3,7})</f>
        <v>0</v>
      </c>
    </row>
    <row r="1680" spans="1:13" ht="40.5">
      <c r="A1680" s="107" t="s">
        <v>2801</v>
      </c>
      <c r="B1680" s="107" t="s">
        <v>1206</v>
      </c>
      <c r="C1680" s="107">
        <v>0</v>
      </c>
      <c r="D1680" s="107">
        <v>6</v>
      </c>
      <c r="E1680" s="107" t="s">
        <v>32</v>
      </c>
      <c r="F1680" s="107" t="s">
        <v>1198</v>
      </c>
      <c r="G1680" s="107">
        <v>6</v>
      </c>
      <c r="H1680" s="107">
        <v>605</v>
      </c>
      <c r="I1680" s="107" t="s">
        <v>1207</v>
      </c>
      <c r="J1680" s="84">
        <v>7</v>
      </c>
      <c r="K1680" s="67">
        <f t="shared" si="31"/>
        <v>23</v>
      </c>
      <c r="L1680" s="67">
        <f t="shared" si="33"/>
        <v>-16</v>
      </c>
      <c r="M1680" s="29">
        <f>SUMPRODUCT(TEXT(L1680-{0,5,15,25,35},"0;\0")*{0,2,3,3,7})</f>
        <v>0</v>
      </c>
    </row>
    <row r="1681" spans="1:13" ht="40.5">
      <c r="A1681" s="107" t="s">
        <v>2816</v>
      </c>
      <c r="B1681" s="107" t="s">
        <v>1208</v>
      </c>
      <c r="C1681" s="107">
        <v>0</v>
      </c>
      <c r="D1681" s="107">
        <v>5</v>
      </c>
      <c r="E1681" s="107" t="s">
        <v>32</v>
      </c>
      <c r="F1681" s="107" t="s">
        <v>2817</v>
      </c>
      <c r="G1681" s="107">
        <v>6</v>
      </c>
      <c r="H1681" s="107">
        <v>605</v>
      </c>
      <c r="I1681" s="107" t="s">
        <v>2818</v>
      </c>
      <c r="J1681" s="84">
        <v>7</v>
      </c>
      <c r="K1681" s="67">
        <f t="shared" si="31"/>
        <v>21.666666666666668</v>
      </c>
      <c r="L1681" s="67">
        <f t="shared" si="33"/>
        <v>-14.666666666666668</v>
      </c>
      <c r="M1681" s="29">
        <f>SUMPRODUCT(TEXT(L1681-{0,5,15,25,35},"0;\0")*{0,2,3,3,7})</f>
        <v>0</v>
      </c>
    </row>
    <row r="1682" spans="1:13" ht="40.5">
      <c r="A1682" s="107" t="s">
        <v>2819</v>
      </c>
      <c r="B1682" s="107" t="s">
        <v>1209</v>
      </c>
      <c r="C1682" s="107">
        <v>0</v>
      </c>
      <c r="D1682" s="107">
        <v>4</v>
      </c>
      <c r="E1682" s="107" t="s">
        <v>32</v>
      </c>
      <c r="F1682" s="107" t="s">
        <v>1198</v>
      </c>
      <c r="G1682" s="107">
        <v>6</v>
      </c>
      <c r="H1682" s="107">
        <v>605</v>
      </c>
      <c r="I1682" s="107" t="s">
        <v>1207</v>
      </c>
      <c r="J1682" s="84">
        <v>7</v>
      </c>
      <c r="K1682" s="67">
        <f t="shared" si="31"/>
        <v>20.333333333333332</v>
      </c>
      <c r="L1682" s="67">
        <f t="shared" si="33"/>
        <v>-13.333333333333332</v>
      </c>
      <c r="M1682" s="29">
        <f>SUMPRODUCT(TEXT(L1682-{0,5,15,25,35},"0;\0")*{0,2,3,3,7})</f>
        <v>0</v>
      </c>
    </row>
    <row r="1683" spans="1:13" ht="40.5">
      <c r="A1683" s="107" t="s">
        <v>2819</v>
      </c>
      <c r="B1683" s="107" t="s">
        <v>1210</v>
      </c>
      <c r="C1683" s="107">
        <v>0</v>
      </c>
      <c r="D1683" s="107">
        <v>6</v>
      </c>
      <c r="E1683" s="107" t="s">
        <v>32</v>
      </c>
      <c r="F1683" s="107" t="s">
        <v>1198</v>
      </c>
      <c r="G1683" s="107">
        <v>6</v>
      </c>
      <c r="H1683" s="107">
        <v>605</v>
      </c>
      <c r="I1683" s="107" t="s">
        <v>1207</v>
      </c>
      <c r="J1683" s="84">
        <v>7</v>
      </c>
      <c r="K1683" s="67">
        <f t="shared" si="31"/>
        <v>23</v>
      </c>
      <c r="L1683" s="67">
        <f t="shared" si="33"/>
        <v>-16</v>
      </c>
      <c r="M1683" s="29">
        <f>SUMPRODUCT(TEXT(L1683-{0,5,15,25,35},"0;\0")*{0,2,3,3,7})</f>
        <v>0</v>
      </c>
    </row>
    <row r="1684" spans="1:13" ht="40.5">
      <c r="A1684" s="107" t="s">
        <v>2731</v>
      </c>
      <c r="B1684" s="107" t="s">
        <v>1211</v>
      </c>
      <c r="C1684" s="107">
        <v>0</v>
      </c>
      <c r="D1684" s="107">
        <v>3</v>
      </c>
      <c r="E1684" s="107" t="s">
        <v>32</v>
      </c>
      <c r="F1684" s="107" t="s">
        <v>1198</v>
      </c>
      <c r="G1684" s="107">
        <v>6</v>
      </c>
      <c r="H1684" s="107">
        <v>605</v>
      </c>
      <c r="I1684" s="107" t="s">
        <v>1207</v>
      </c>
      <c r="J1684" s="84">
        <v>7</v>
      </c>
      <c r="K1684" s="67">
        <f t="shared" si="31"/>
        <v>19</v>
      </c>
      <c r="L1684" s="67">
        <f t="shared" si="33"/>
        <v>-12</v>
      </c>
      <c r="M1684" s="29">
        <f>SUMPRODUCT(TEXT(L1684-{0,5,15,25,35},"0;\0")*{0,2,3,3,7})</f>
        <v>0</v>
      </c>
    </row>
    <row r="1685" spans="1:13" ht="40.5">
      <c r="A1685" s="107" t="s">
        <v>2820</v>
      </c>
      <c r="B1685" s="107" t="s">
        <v>1212</v>
      </c>
      <c r="C1685" s="107">
        <v>2</v>
      </c>
      <c r="D1685" s="107">
        <v>8</v>
      </c>
      <c r="E1685" s="107" t="s">
        <v>32</v>
      </c>
      <c r="F1685" s="107" t="s">
        <v>1198</v>
      </c>
      <c r="G1685" s="107">
        <v>6</v>
      </c>
      <c r="H1685" s="107">
        <v>605</v>
      </c>
      <c r="I1685" s="107" t="s">
        <v>1207</v>
      </c>
      <c r="J1685" s="84">
        <v>18</v>
      </c>
      <c r="K1685" s="67">
        <f t="shared" si="31"/>
        <v>31</v>
      </c>
      <c r="L1685" s="67">
        <f t="shared" si="33"/>
        <v>-13</v>
      </c>
      <c r="M1685" s="29">
        <f>SUMPRODUCT(TEXT(L1685-{0,5,15,25,35},"0;\0")*{0,2,3,3,7})</f>
        <v>0</v>
      </c>
    </row>
    <row r="1686" spans="1:13" ht="40.5">
      <c r="A1686" s="107" t="s">
        <v>2821</v>
      </c>
      <c r="B1686" s="107" t="s">
        <v>1213</v>
      </c>
      <c r="C1686" s="107">
        <v>0</v>
      </c>
      <c r="D1686" s="107">
        <v>2</v>
      </c>
      <c r="E1686" s="107" t="s">
        <v>32</v>
      </c>
      <c r="F1686" s="107" t="s">
        <v>1198</v>
      </c>
      <c r="G1686" s="107">
        <v>6</v>
      </c>
      <c r="H1686" s="107">
        <v>605</v>
      </c>
      <c r="I1686" s="107" t="s">
        <v>1207</v>
      </c>
      <c r="J1686" s="84">
        <v>8</v>
      </c>
      <c r="K1686" s="67">
        <f t="shared" si="31"/>
        <v>17.666666666666668</v>
      </c>
      <c r="L1686" s="67">
        <f t="shared" si="33"/>
        <v>-9.6666666666666679</v>
      </c>
      <c r="M1686" s="29">
        <f>SUMPRODUCT(TEXT(L1686-{0,5,15,25,35},"0;\0")*{0,2,3,3,7})</f>
        <v>0</v>
      </c>
    </row>
    <row r="1687" spans="1:13" ht="13.5">
      <c r="A1687" s="194" t="s">
        <v>1513</v>
      </c>
      <c r="B1687" s="194" t="s">
        <v>208</v>
      </c>
      <c r="C1687" s="194">
        <v>6</v>
      </c>
      <c r="D1687" s="194">
        <v>1</v>
      </c>
      <c r="E1687" s="194" t="s">
        <v>32</v>
      </c>
      <c r="F1687" s="14" t="s">
        <v>209</v>
      </c>
      <c r="G1687" s="14">
        <v>2</v>
      </c>
      <c r="H1687" s="113">
        <v>220</v>
      </c>
      <c r="I1687" s="15" t="s">
        <v>210</v>
      </c>
      <c r="J1687" s="203">
        <v>37.270000000000003</v>
      </c>
      <c r="K1687" s="197">
        <f t="shared" ref="K1687:K1718" si="34">15+8*C1687/3+8*(D1687/2)/3</f>
        <v>32.333333333333336</v>
      </c>
      <c r="L1687" s="197">
        <f>J1687-K1687</f>
        <v>4.9366666666666674</v>
      </c>
      <c r="M1687" s="200">
        <f>SUMPRODUCT(TEXT(L1687-{0,5,15,25,35},"0;\0")*{0,2,3,3,7})</f>
        <v>0</v>
      </c>
    </row>
    <row r="1688" spans="1:13" ht="13.5">
      <c r="A1688" s="195" t="s">
        <v>1514</v>
      </c>
      <c r="B1688" s="195"/>
      <c r="C1688" s="195"/>
      <c r="D1688" s="195"/>
      <c r="E1688" s="195"/>
      <c r="F1688" s="14" t="s">
        <v>1515</v>
      </c>
      <c r="G1688" s="14">
        <v>3</v>
      </c>
      <c r="H1688" s="113">
        <v>306</v>
      </c>
      <c r="I1688" s="15" t="s">
        <v>1516</v>
      </c>
      <c r="J1688" s="204"/>
      <c r="K1688" s="198"/>
      <c r="L1688" s="198"/>
      <c r="M1688" s="201"/>
    </row>
    <row r="1689" spans="1:13" ht="13.5">
      <c r="A1689" s="196" t="s">
        <v>1514</v>
      </c>
      <c r="B1689" s="196"/>
      <c r="C1689" s="196"/>
      <c r="D1689" s="196"/>
      <c r="E1689" s="196"/>
      <c r="F1689" s="14" t="s">
        <v>209</v>
      </c>
      <c r="G1689" s="14">
        <v>1</v>
      </c>
      <c r="H1689" s="113">
        <v>102</v>
      </c>
      <c r="I1689" s="15" t="s">
        <v>210</v>
      </c>
      <c r="J1689" s="205"/>
      <c r="K1689" s="199"/>
      <c r="L1689" s="199"/>
      <c r="M1689" s="202"/>
    </row>
    <row r="1690" spans="1:13" ht="13.5">
      <c r="A1690" s="191" t="s">
        <v>1517</v>
      </c>
      <c r="B1690" s="191" t="s">
        <v>1518</v>
      </c>
      <c r="C1690" s="194">
        <v>6</v>
      </c>
      <c r="D1690" s="194">
        <v>8</v>
      </c>
      <c r="E1690" s="194" t="s">
        <v>32</v>
      </c>
      <c r="F1690" s="14" t="s">
        <v>209</v>
      </c>
      <c r="G1690" s="14">
        <v>1</v>
      </c>
      <c r="H1690" s="15">
        <v>109</v>
      </c>
      <c r="I1690" s="15" t="s">
        <v>210</v>
      </c>
      <c r="J1690" s="197">
        <v>53.11</v>
      </c>
      <c r="K1690" s="197">
        <f t="shared" si="34"/>
        <v>41.666666666666664</v>
      </c>
      <c r="L1690" s="197">
        <f>J1690-K1690</f>
        <v>11.443333333333335</v>
      </c>
      <c r="M1690" s="200">
        <f>SUMPRODUCT(TEXT(L1690-{0,5,15,25,35},"0;\0")*{0,2,3,3,7})</f>
        <v>12</v>
      </c>
    </row>
    <row r="1691" spans="1:13" ht="13.5">
      <c r="A1691" s="192" t="s">
        <v>1514</v>
      </c>
      <c r="B1691" s="192"/>
      <c r="C1691" s="195"/>
      <c r="D1691" s="195"/>
      <c r="E1691" s="195"/>
      <c r="F1691" s="14" t="s">
        <v>209</v>
      </c>
      <c r="G1691" s="14">
        <v>1</v>
      </c>
      <c r="H1691" s="15">
        <v>111</v>
      </c>
      <c r="I1691" s="15" t="s">
        <v>210</v>
      </c>
      <c r="J1691" s="198"/>
      <c r="K1691" s="198"/>
      <c r="L1691" s="198"/>
      <c r="M1691" s="201"/>
    </row>
    <row r="1692" spans="1:13" ht="13.5">
      <c r="A1692" s="192" t="s">
        <v>1514</v>
      </c>
      <c r="B1692" s="192"/>
      <c r="C1692" s="195"/>
      <c r="D1692" s="195"/>
      <c r="E1692" s="195"/>
      <c r="F1692" s="14" t="s">
        <v>209</v>
      </c>
      <c r="G1692" s="14">
        <v>1</v>
      </c>
      <c r="H1692" s="113">
        <v>102</v>
      </c>
      <c r="I1692" s="15" t="s">
        <v>210</v>
      </c>
      <c r="J1692" s="198"/>
      <c r="K1692" s="198"/>
      <c r="L1692" s="198"/>
      <c r="M1692" s="201"/>
    </row>
    <row r="1693" spans="1:13" ht="13.5">
      <c r="A1693" s="193" t="s">
        <v>1514</v>
      </c>
      <c r="B1693" s="193"/>
      <c r="C1693" s="196"/>
      <c r="D1693" s="196"/>
      <c r="E1693" s="196"/>
      <c r="F1693" s="14" t="s">
        <v>1515</v>
      </c>
      <c r="G1693" s="14">
        <v>3</v>
      </c>
      <c r="H1693" s="113">
        <v>306</v>
      </c>
      <c r="I1693" s="15" t="s">
        <v>1516</v>
      </c>
      <c r="J1693" s="199"/>
      <c r="K1693" s="199"/>
      <c r="L1693" s="199"/>
      <c r="M1693" s="202"/>
    </row>
    <row r="1694" spans="1:13" ht="13.5">
      <c r="A1694" s="194" t="s">
        <v>1517</v>
      </c>
      <c r="B1694" s="194" t="s">
        <v>1519</v>
      </c>
      <c r="C1694" s="194">
        <v>3</v>
      </c>
      <c r="D1694" s="194">
        <v>5</v>
      </c>
      <c r="E1694" s="194" t="s">
        <v>32</v>
      </c>
      <c r="F1694" s="14" t="s">
        <v>209</v>
      </c>
      <c r="G1694" s="14">
        <v>2</v>
      </c>
      <c r="H1694" s="113">
        <v>203</v>
      </c>
      <c r="I1694" s="15" t="s">
        <v>210</v>
      </c>
      <c r="J1694" s="197">
        <v>52.5</v>
      </c>
      <c r="K1694" s="197">
        <f t="shared" si="34"/>
        <v>29.666666666666668</v>
      </c>
      <c r="L1694" s="197">
        <f>J1694-K1694</f>
        <v>22.833333333333332</v>
      </c>
      <c r="M1694" s="200">
        <f>SUMPRODUCT(TEXT(L1694-{0,5,15,25,35},"0;\0")*{0,2,3,3,7})</f>
        <v>60</v>
      </c>
    </row>
    <row r="1695" spans="1:13" ht="13.5">
      <c r="A1695" s="195" t="s">
        <v>1514</v>
      </c>
      <c r="B1695" s="195"/>
      <c r="C1695" s="195"/>
      <c r="D1695" s="195"/>
      <c r="E1695" s="195"/>
      <c r="F1695" s="14" t="s">
        <v>1520</v>
      </c>
      <c r="G1695" s="14">
        <v>3</v>
      </c>
      <c r="H1695" s="15" t="s">
        <v>211</v>
      </c>
      <c r="I1695" s="15" t="s">
        <v>210</v>
      </c>
      <c r="J1695" s="198"/>
      <c r="K1695" s="198"/>
      <c r="L1695" s="198"/>
      <c r="M1695" s="201"/>
    </row>
    <row r="1696" spans="1:13" ht="13.5">
      <c r="A1696" s="196" t="s">
        <v>1514</v>
      </c>
      <c r="B1696" s="196"/>
      <c r="C1696" s="196"/>
      <c r="D1696" s="196"/>
      <c r="E1696" s="196"/>
      <c r="F1696" s="14" t="s">
        <v>1515</v>
      </c>
      <c r="G1696" s="14">
        <v>4</v>
      </c>
      <c r="H1696" s="15">
        <v>402</v>
      </c>
      <c r="I1696" s="15" t="s">
        <v>1516</v>
      </c>
      <c r="J1696" s="199"/>
      <c r="K1696" s="199"/>
      <c r="L1696" s="199"/>
      <c r="M1696" s="202"/>
    </row>
    <row r="1697" spans="1:13" ht="13.5">
      <c r="A1697" s="194" t="s">
        <v>1521</v>
      </c>
      <c r="B1697" s="194" t="s">
        <v>1522</v>
      </c>
      <c r="C1697" s="194">
        <v>9</v>
      </c>
      <c r="D1697" s="194">
        <v>0</v>
      </c>
      <c r="E1697" s="194" t="s">
        <v>32</v>
      </c>
      <c r="F1697" s="14" t="s">
        <v>209</v>
      </c>
      <c r="G1697" s="14">
        <v>2</v>
      </c>
      <c r="H1697" s="113">
        <v>209</v>
      </c>
      <c r="I1697" s="15" t="s">
        <v>210</v>
      </c>
      <c r="J1697" s="197">
        <v>63.47</v>
      </c>
      <c r="K1697" s="197">
        <f t="shared" si="34"/>
        <v>39</v>
      </c>
      <c r="L1697" s="197">
        <f>J1697-K1697</f>
        <v>24.47</v>
      </c>
      <c r="M1697" s="200">
        <f>SUMPRODUCT(TEXT(L1697-{0,5,15,25,35},"0;\0")*{0,2,3,3,7})</f>
        <v>65</v>
      </c>
    </row>
    <row r="1698" spans="1:13" ht="13.5">
      <c r="A1698" s="195" t="s">
        <v>1514</v>
      </c>
      <c r="B1698" s="195"/>
      <c r="C1698" s="195"/>
      <c r="D1698" s="195"/>
      <c r="E1698" s="195"/>
      <c r="F1698" s="14" t="s">
        <v>1515</v>
      </c>
      <c r="G1698" s="14">
        <v>3</v>
      </c>
      <c r="H1698" s="113">
        <v>312</v>
      </c>
      <c r="I1698" s="14" t="s">
        <v>1523</v>
      </c>
      <c r="J1698" s="198"/>
      <c r="K1698" s="198"/>
      <c r="L1698" s="198"/>
      <c r="M1698" s="201"/>
    </row>
    <row r="1699" spans="1:13" ht="13.5">
      <c r="A1699" s="196" t="s">
        <v>1514</v>
      </c>
      <c r="B1699" s="196"/>
      <c r="C1699" s="196"/>
      <c r="D1699" s="196"/>
      <c r="E1699" s="196"/>
      <c r="F1699" s="14" t="s">
        <v>1515</v>
      </c>
      <c r="G1699" s="14">
        <v>4</v>
      </c>
      <c r="H1699" s="113">
        <v>403</v>
      </c>
      <c r="I1699" s="15" t="s">
        <v>1516</v>
      </c>
      <c r="J1699" s="199"/>
      <c r="K1699" s="199"/>
      <c r="L1699" s="199"/>
      <c r="M1699" s="202"/>
    </row>
    <row r="1700" spans="1:13" ht="13.5">
      <c r="A1700" s="194" t="s">
        <v>1514</v>
      </c>
      <c r="B1700" s="194" t="s">
        <v>212</v>
      </c>
      <c r="C1700" s="194">
        <v>0</v>
      </c>
      <c r="D1700" s="194">
        <v>8</v>
      </c>
      <c r="E1700" s="194" t="s">
        <v>32</v>
      </c>
      <c r="F1700" s="14" t="s">
        <v>209</v>
      </c>
      <c r="G1700" s="14">
        <v>2</v>
      </c>
      <c r="H1700" s="113">
        <v>210</v>
      </c>
      <c r="I1700" s="15" t="s">
        <v>210</v>
      </c>
      <c r="J1700" s="197">
        <v>24.82</v>
      </c>
      <c r="K1700" s="197">
        <f t="shared" si="34"/>
        <v>25.666666666666664</v>
      </c>
      <c r="L1700" s="197">
        <f t="shared" ref="L1700:L1718" si="35">J1700-K1700</f>
        <v>-0.84666666666666401</v>
      </c>
      <c r="M1700" s="200">
        <f>SUMPRODUCT(TEXT(L1700-{0,5,15,25,35},"0;\0")*{0,2,3,3,7})</f>
        <v>0</v>
      </c>
    </row>
    <row r="1701" spans="1:13" ht="13.5">
      <c r="A1701" s="196" t="s">
        <v>1514</v>
      </c>
      <c r="B1701" s="196"/>
      <c r="C1701" s="196"/>
      <c r="D1701" s="196"/>
      <c r="E1701" s="196"/>
      <c r="F1701" s="14" t="s">
        <v>1524</v>
      </c>
      <c r="G1701" s="14">
        <v>4</v>
      </c>
      <c r="H1701" s="113">
        <v>409</v>
      </c>
      <c r="I1701" s="15" t="s">
        <v>1516</v>
      </c>
      <c r="J1701" s="199"/>
      <c r="K1701" s="199"/>
      <c r="L1701" s="199"/>
      <c r="M1701" s="202"/>
    </row>
    <row r="1702" spans="1:13" ht="13.5">
      <c r="A1702" s="194" t="s">
        <v>1514</v>
      </c>
      <c r="B1702" s="194" t="s">
        <v>213</v>
      </c>
      <c r="C1702" s="194">
        <v>9</v>
      </c>
      <c r="D1702" s="194">
        <v>2</v>
      </c>
      <c r="E1702" s="194" t="s">
        <v>32</v>
      </c>
      <c r="F1702" s="14" t="s">
        <v>209</v>
      </c>
      <c r="G1702" s="14">
        <v>2</v>
      </c>
      <c r="H1702" s="113">
        <v>211</v>
      </c>
      <c r="I1702" s="15" t="s">
        <v>210</v>
      </c>
      <c r="J1702" s="197">
        <v>87.8</v>
      </c>
      <c r="K1702" s="197">
        <f t="shared" si="34"/>
        <v>41.666666666666664</v>
      </c>
      <c r="L1702" s="197">
        <f t="shared" si="35"/>
        <v>46.133333333333333</v>
      </c>
      <c r="M1702" s="200">
        <f>SUMPRODUCT(TEXT(L1702-{0,5,15,25,35},"0;\0")*{0,2,3,3,7})</f>
        <v>315</v>
      </c>
    </row>
    <row r="1703" spans="1:13" ht="13.5">
      <c r="A1703" s="195" t="s">
        <v>1514</v>
      </c>
      <c r="B1703" s="195"/>
      <c r="C1703" s="195"/>
      <c r="D1703" s="195"/>
      <c r="E1703" s="195"/>
      <c r="F1703" s="14" t="s">
        <v>209</v>
      </c>
      <c r="G1703" s="14">
        <v>2</v>
      </c>
      <c r="H1703" s="113">
        <v>213</v>
      </c>
      <c r="I1703" s="15" t="s">
        <v>210</v>
      </c>
      <c r="J1703" s="198"/>
      <c r="K1703" s="198"/>
      <c r="L1703" s="198"/>
      <c r="M1703" s="201"/>
    </row>
    <row r="1704" spans="1:13" ht="13.5">
      <c r="A1704" s="195" t="s">
        <v>1514</v>
      </c>
      <c r="B1704" s="195"/>
      <c r="C1704" s="195"/>
      <c r="D1704" s="195"/>
      <c r="E1704" s="195"/>
      <c r="F1704" s="14" t="s">
        <v>209</v>
      </c>
      <c r="G1704" s="14">
        <v>2</v>
      </c>
      <c r="H1704" s="113">
        <v>222</v>
      </c>
      <c r="I1704" s="15" t="s">
        <v>210</v>
      </c>
      <c r="J1704" s="198"/>
      <c r="K1704" s="198"/>
      <c r="L1704" s="198"/>
      <c r="M1704" s="201"/>
    </row>
    <row r="1705" spans="1:13" ht="13.5">
      <c r="A1705" s="196" t="s">
        <v>1514</v>
      </c>
      <c r="B1705" s="196"/>
      <c r="C1705" s="196"/>
      <c r="D1705" s="196"/>
      <c r="E1705" s="196"/>
      <c r="F1705" s="14" t="s">
        <v>1524</v>
      </c>
      <c r="G1705" s="14">
        <v>4</v>
      </c>
      <c r="H1705" s="113">
        <v>409</v>
      </c>
      <c r="I1705" s="15" t="s">
        <v>1516</v>
      </c>
      <c r="J1705" s="199"/>
      <c r="K1705" s="199"/>
      <c r="L1705" s="199"/>
      <c r="M1705" s="202"/>
    </row>
    <row r="1706" spans="1:13" ht="13.5">
      <c r="A1706" s="194" t="s">
        <v>1514</v>
      </c>
      <c r="B1706" s="194" t="s">
        <v>214</v>
      </c>
      <c r="C1706" s="194">
        <v>3</v>
      </c>
      <c r="D1706" s="194">
        <v>2</v>
      </c>
      <c r="E1706" s="194" t="s">
        <v>32</v>
      </c>
      <c r="F1706" s="14" t="s">
        <v>209</v>
      </c>
      <c r="G1706" s="14">
        <v>2</v>
      </c>
      <c r="H1706" s="113">
        <v>212</v>
      </c>
      <c r="I1706" s="15" t="s">
        <v>210</v>
      </c>
      <c r="J1706" s="197">
        <v>25.35</v>
      </c>
      <c r="K1706" s="197">
        <f t="shared" si="34"/>
        <v>25.666666666666668</v>
      </c>
      <c r="L1706" s="197">
        <f t="shared" si="35"/>
        <v>-0.31666666666666643</v>
      </c>
      <c r="M1706" s="200">
        <f>SUMPRODUCT(TEXT(L1706-{0,5,15,25,35},"0;\0")*{0,2,3,3,7})</f>
        <v>0</v>
      </c>
    </row>
    <row r="1707" spans="1:13" ht="13.5">
      <c r="A1707" s="196" t="s">
        <v>1514</v>
      </c>
      <c r="B1707" s="196"/>
      <c r="C1707" s="196"/>
      <c r="D1707" s="196"/>
      <c r="E1707" s="196"/>
      <c r="F1707" s="14" t="s">
        <v>1515</v>
      </c>
      <c r="G1707" s="14">
        <v>4</v>
      </c>
      <c r="H1707" s="15">
        <v>402</v>
      </c>
      <c r="I1707" s="15" t="s">
        <v>1516</v>
      </c>
      <c r="J1707" s="199"/>
      <c r="K1707" s="199"/>
      <c r="L1707" s="199"/>
      <c r="M1707" s="202"/>
    </row>
    <row r="1708" spans="1:13" ht="13.5">
      <c r="A1708" s="194" t="s">
        <v>1514</v>
      </c>
      <c r="B1708" s="194" t="s">
        <v>215</v>
      </c>
      <c r="C1708" s="194">
        <v>4</v>
      </c>
      <c r="D1708" s="194">
        <v>0</v>
      </c>
      <c r="E1708" s="194" t="s">
        <v>32</v>
      </c>
      <c r="F1708" s="14" t="s">
        <v>209</v>
      </c>
      <c r="G1708" s="14">
        <v>2</v>
      </c>
      <c r="H1708" s="113">
        <v>214</v>
      </c>
      <c r="I1708" s="15" t="s">
        <v>210</v>
      </c>
      <c r="J1708" s="197">
        <v>24.97</v>
      </c>
      <c r="K1708" s="197">
        <f t="shared" si="34"/>
        <v>25.666666666666664</v>
      </c>
      <c r="L1708" s="197">
        <f t="shared" si="35"/>
        <v>-0.69666666666666544</v>
      </c>
      <c r="M1708" s="200">
        <f>SUMPRODUCT(TEXT(L1708-{0,5,15,25,35},"0;\0")*{0,2,3,3,7})</f>
        <v>0</v>
      </c>
    </row>
    <row r="1709" spans="1:13" ht="13.5">
      <c r="A1709" s="196" t="s">
        <v>1514</v>
      </c>
      <c r="B1709" s="196"/>
      <c r="C1709" s="196"/>
      <c r="D1709" s="196"/>
      <c r="E1709" s="196"/>
      <c r="F1709" s="14" t="s">
        <v>1515</v>
      </c>
      <c r="G1709" s="14">
        <v>4</v>
      </c>
      <c r="H1709" s="15">
        <v>402</v>
      </c>
      <c r="I1709" s="15" t="s">
        <v>1516</v>
      </c>
      <c r="J1709" s="199"/>
      <c r="K1709" s="199"/>
      <c r="L1709" s="199"/>
      <c r="M1709" s="202"/>
    </row>
    <row r="1710" spans="1:13" ht="13.5">
      <c r="A1710" s="194" t="s">
        <v>1514</v>
      </c>
      <c r="B1710" s="194" t="s">
        <v>216</v>
      </c>
      <c r="C1710" s="194">
        <v>5</v>
      </c>
      <c r="D1710" s="194">
        <v>4</v>
      </c>
      <c r="E1710" s="194" t="s">
        <v>32</v>
      </c>
      <c r="F1710" s="14" t="s">
        <v>209</v>
      </c>
      <c r="G1710" s="14">
        <v>2</v>
      </c>
      <c r="H1710" s="113">
        <v>215</v>
      </c>
      <c r="I1710" s="15" t="s">
        <v>210</v>
      </c>
      <c r="J1710" s="197">
        <v>39.64</v>
      </c>
      <c r="K1710" s="197">
        <f t="shared" si="34"/>
        <v>33.666666666666671</v>
      </c>
      <c r="L1710" s="197">
        <f t="shared" si="35"/>
        <v>5.9733333333333292</v>
      </c>
      <c r="M1710" s="200">
        <f>SUMPRODUCT(TEXT(L1710-{0,5,15,25,35},"0;\0")*{0,2,3,3,7})</f>
        <v>2</v>
      </c>
    </row>
    <row r="1711" spans="1:13" ht="13.5">
      <c r="A1711" s="196" t="s">
        <v>1514</v>
      </c>
      <c r="B1711" s="196"/>
      <c r="C1711" s="196"/>
      <c r="D1711" s="196"/>
      <c r="E1711" s="196"/>
      <c r="F1711" s="14" t="s">
        <v>1515</v>
      </c>
      <c r="G1711" s="14">
        <v>3</v>
      </c>
      <c r="H1711" s="113">
        <v>306</v>
      </c>
      <c r="I1711" s="15" t="s">
        <v>1516</v>
      </c>
      <c r="J1711" s="199"/>
      <c r="K1711" s="199"/>
      <c r="L1711" s="199"/>
      <c r="M1711" s="202"/>
    </row>
    <row r="1712" spans="1:13" ht="13.5">
      <c r="A1712" s="194" t="s">
        <v>1514</v>
      </c>
      <c r="B1712" s="194" t="s">
        <v>217</v>
      </c>
      <c r="C1712" s="194">
        <v>2</v>
      </c>
      <c r="D1712" s="194">
        <v>6</v>
      </c>
      <c r="E1712" s="194" t="s">
        <v>32</v>
      </c>
      <c r="F1712" s="14" t="s">
        <v>209</v>
      </c>
      <c r="G1712" s="14">
        <v>2</v>
      </c>
      <c r="H1712" s="113">
        <v>216</v>
      </c>
      <c r="I1712" s="15" t="s">
        <v>210</v>
      </c>
      <c r="J1712" s="197">
        <v>47.75</v>
      </c>
      <c r="K1712" s="197">
        <f t="shared" si="34"/>
        <v>28.333333333333332</v>
      </c>
      <c r="L1712" s="197">
        <f t="shared" si="35"/>
        <v>19.416666666666668</v>
      </c>
      <c r="M1712" s="200">
        <f>SUMPRODUCT(TEXT(L1712-{0,5,15,25,35},"0;\0")*{0,2,3,3,7})</f>
        <v>40</v>
      </c>
    </row>
    <row r="1713" spans="1:13" ht="13.5">
      <c r="A1713" s="195" t="s">
        <v>1514</v>
      </c>
      <c r="B1713" s="195"/>
      <c r="C1713" s="195"/>
      <c r="D1713" s="195"/>
      <c r="E1713" s="195"/>
      <c r="F1713" s="14" t="s">
        <v>209</v>
      </c>
      <c r="G1713" s="14">
        <v>2</v>
      </c>
      <c r="H1713" s="113">
        <v>218</v>
      </c>
      <c r="I1713" s="15" t="s">
        <v>210</v>
      </c>
      <c r="J1713" s="198"/>
      <c r="K1713" s="198"/>
      <c r="L1713" s="198"/>
      <c r="M1713" s="201"/>
    </row>
    <row r="1714" spans="1:13" ht="13.5">
      <c r="A1714" s="196" t="s">
        <v>1514</v>
      </c>
      <c r="B1714" s="196"/>
      <c r="C1714" s="196"/>
      <c r="D1714" s="196"/>
      <c r="E1714" s="196"/>
      <c r="F1714" s="14" t="s">
        <v>1515</v>
      </c>
      <c r="G1714" s="14">
        <v>4</v>
      </c>
      <c r="H1714" s="15">
        <v>402</v>
      </c>
      <c r="I1714" s="15" t="s">
        <v>1516</v>
      </c>
      <c r="J1714" s="199"/>
      <c r="K1714" s="199"/>
      <c r="L1714" s="199"/>
      <c r="M1714" s="202"/>
    </row>
    <row r="1715" spans="1:13" ht="13.5">
      <c r="A1715" s="195" t="s">
        <v>1521</v>
      </c>
      <c r="B1715" s="195" t="s">
        <v>1525</v>
      </c>
      <c r="C1715" s="195">
        <v>7</v>
      </c>
      <c r="D1715" s="195">
        <v>6</v>
      </c>
      <c r="E1715" s="195" t="s">
        <v>1526</v>
      </c>
      <c r="F1715" s="14" t="s">
        <v>209</v>
      </c>
      <c r="G1715" s="14">
        <v>3</v>
      </c>
      <c r="H1715" s="113">
        <v>310</v>
      </c>
      <c r="I1715" s="15" t="s">
        <v>210</v>
      </c>
      <c r="J1715" s="198">
        <v>49.31</v>
      </c>
      <c r="K1715" s="197">
        <f t="shared" si="34"/>
        <v>41.666666666666671</v>
      </c>
      <c r="L1715" s="197">
        <f t="shared" si="35"/>
        <v>7.6433333333333309</v>
      </c>
      <c r="M1715" s="200">
        <f>SUMPRODUCT(TEXT(L1715-{0,5,15,25,35},"0;\0")*{0,2,3,3,7})</f>
        <v>6</v>
      </c>
    </row>
    <row r="1716" spans="1:13" ht="13.5">
      <c r="A1716" s="195" t="s">
        <v>1514</v>
      </c>
      <c r="B1716" s="195"/>
      <c r="C1716" s="195"/>
      <c r="D1716" s="195"/>
      <c r="E1716" s="195"/>
      <c r="F1716" s="14" t="s">
        <v>209</v>
      </c>
      <c r="G1716" s="14">
        <v>3</v>
      </c>
      <c r="H1716" s="113">
        <v>312</v>
      </c>
      <c r="I1716" s="15" t="s">
        <v>210</v>
      </c>
      <c r="J1716" s="198"/>
      <c r="K1716" s="198"/>
      <c r="L1716" s="198"/>
      <c r="M1716" s="201"/>
    </row>
    <row r="1717" spans="1:13" ht="13.5">
      <c r="A1717" s="196" t="s">
        <v>1514</v>
      </c>
      <c r="B1717" s="196"/>
      <c r="C1717" s="196"/>
      <c r="D1717" s="196"/>
      <c r="E1717" s="196"/>
      <c r="F1717" s="14" t="s">
        <v>1524</v>
      </c>
      <c r="G1717" s="14">
        <v>4</v>
      </c>
      <c r="H1717" s="113">
        <v>409</v>
      </c>
      <c r="I1717" s="15" t="s">
        <v>1516</v>
      </c>
      <c r="J1717" s="199"/>
      <c r="K1717" s="199"/>
      <c r="L1717" s="199"/>
      <c r="M1717" s="202"/>
    </row>
    <row r="1718" spans="1:13" ht="13.5">
      <c r="A1718" s="206" t="s">
        <v>1517</v>
      </c>
      <c r="B1718" s="206" t="s">
        <v>2913</v>
      </c>
      <c r="C1718" s="207">
        <v>8</v>
      </c>
      <c r="D1718" s="207">
        <v>0</v>
      </c>
      <c r="E1718" s="194" t="s">
        <v>32</v>
      </c>
      <c r="F1718" s="14" t="s">
        <v>209</v>
      </c>
      <c r="G1718" s="14">
        <v>3</v>
      </c>
      <c r="H1718" s="113">
        <v>309</v>
      </c>
      <c r="I1718" s="15" t="s">
        <v>210</v>
      </c>
      <c r="J1718" s="197">
        <v>100.54</v>
      </c>
      <c r="K1718" s="197">
        <f t="shared" si="34"/>
        <v>36.333333333333329</v>
      </c>
      <c r="L1718" s="197">
        <f t="shared" si="35"/>
        <v>64.206666666666678</v>
      </c>
      <c r="M1718" s="200">
        <f>SUMPRODUCT(TEXT(L1718-{0,5,15,25,35},"0;\0")*{0,2,3,3,7})</f>
        <v>585</v>
      </c>
    </row>
    <row r="1719" spans="1:13" ht="13.5">
      <c r="A1719" s="207" t="s">
        <v>1514</v>
      </c>
      <c r="B1719" s="207"/>
      <c r="C1719" s="207"/>
      <c r="D1719" s="207"/>
      <c r="E1719" s="195"/>
      <c r="F1719" s="14" t="s">
        <v>209</v>
      </c>
      <c r="G1719" s="14">
        <v>3</v>
      </c>
      <c r="H1719" s="113">
        <v>313</v>
      </c>
      <c r="I1719" s="15" t="s">
        <v>210</v>
      </c>
      <c r="J1719" s="198"/>
      <c r="K1719" s="198"/>
      <c r="L1719" s="198"/>
      <c r="M1719" s="201"/>
    </row>
    <row r="1720" spans="1:13" ht="13.5">
      <c r="A1720" s="207" t="s">
        <v>1514</v>
      </c>
      <c r="B1720" s="207"/>
      <c r="C1720" s="207"/>
      <c r="D1720" s="207"/>
      <c r="E1720" s="195"/>
      <c r="F1720" s="14" t="s">
        <v>209</v>
      </c>
      <c r="G1720" s="14">
        <v>3</v>
      </c>
      <c r="H1720" s="113">
        <v>318</v>
      </c>
      <c r="I1720" s="15" t="s">
        <v>210</v>
      </c>
      <c r="J1720" s="198"/>
      <c r="K1720" s="198"/>
      <c r="L1720" s="198"/>
      <c r="M1720" s="201"/>
    </row>
    <row r="1721" spans="1:13" ht="13.5">
      <c r="A1721" s="207" t="s">
        <v>1514</v>
      </c>
      <c r="B1721" s="207"/>
      <c r="C1721" s="207"/>
      <c r="D1721" s="207"/>
      <c r="E1721" s="196"/>
      <c r="F1721" s="14" t="s">
        <v>209</v>
      </c>
      <c r="G1721" s="14">
        <v>3</v>
      </c>
      <c r="H1721" s="113">
        <v>321</v>
      </c>
      <c r="I1721" s="15" t="s">
        <v>210</v>
      </c>
      <c r="J1721" s="199"/>
      <c r="K1721" s="199"/>
      <c r="L1721" s="199"/>
      <c r="M1721" s="202"/>
    </row>
    <row r="1722" spans="1:13" ht="13.5">
      <c r="A1722" s="194" t="s">
        <v>1521</v>
      </c>
      <c r="B1722" s="194" t="s">
        <v>1527</v>
      </c>
      <c r="C1722" s="194">
        <v>2</v>
      </c>
      <c r="D1722" s="194">
        <v>5</v>
      </c>
      <c r="E1722" s="207" t="s">
        <v>32</v>
      </c>
      <c r="F1722" s="14" t="s">
        <v>209</v>
      </c>
      <c r="G1722" s="14">
        <v>3</v>
      </c>
      <c r="H1722" s="113">
        <v>311</v>
      </c>
      <c r="I1722" s="15" t="s">
        <v>210</v>
      </c>
      <c r="J1722" s="208">
        <v>24.33</v>
      </c>
      <c r="K1722" s="208">
        <f t="shared" ref="K1722:K1748" si="36">15+8*C1722/3+8*(D1722/2)/3</f>
        <v>27</v>
      </c>
      <c r="L1722" s="208">
        <f t="shared" ref="L1722:L1748" si="37">J1722-K1722</f>
        <v>-2.6700000000000017</v>
      </c>
      <c r="M1722" s="209">
        <f>SUMPRODUCT(TEXT(L1722-{0,5,15,25,35},"0;\0")*{0,2,3,3,7})</f>
        <v>0</v>
      </c>
    </row>
    <row r="1723" spans="1:13" ht="13.5">
      <c r="A1723" s="196" t="s">
        <v>1514</v>
      </c>
      <c r="B1723" s="196"/>
      <c r="C1723" s="196"/>
      <c r="D1723" s="196"/>
      <c r="E1723" s="207"/>
      <c r="F1723" s="14" t="s">
        <v>1524</v>
      </c>
      <c r="G1723" s="14">
        <v>4</v>
      </c>
      <c r="H1723" s="113">
        <v>409</v>
      </c>
      <c r="I1723" s="15" t="s">
        <v>1528</v>
      </c>
      <c r="J1723" s="208"/>
      <c r="K1723" s="208"/>
      <c r="L1723" s="208"/>
      <c r="M1723" s="209"/>
    </row>
    <row r="1724" spans="1:13" ht="13.5">
      <c r="A1724" s="194" t="s">
        <v>1521</v>
      </c>
      <c r="B1724" s="194" t="s">
        <v>1529</v>
      </c>
      <c r="C1724" s="194">
        <v>0</v>
      </c>
      <c r="D1724" s="194">
        <v>0</v>
      </c>
      <c r="E1724" s="207" t="s">
        <v>32</v>
      </c>
      <c r="F1724" s="14" t="s">
        <v>209</v>
      </c>
      <c r="G1724" s="14">
        <v>3</v>
      </c>
      <c r="H1724" s="113">
        <v>311</v>
      </c>
      <c r="I1724" s="15" t="s">
        <v>210</v>
      </c>
      <c r="J1724" s="197">
        <v>24.33</v>
      </c>
      <c r="K1724" s="208">
        <f t="shared" si="36"/>
        <v>15</v>
      </c>
      <c r="L1724" s="208">
        <f t="shared" si="37"/>
        <v>9.3299999999999983</v>
      </c>
      <c r="M1724" s="209">
        <f>SUMPRODUCT(TEXT(L1724-{0,5,15,25,35},"0;\0")*{0,2,3,3,7})</f>
        <v>8</v>
      </c>
    </row>
    <row r="1725" spans="1:13" ht="13.5">
      <c r="A1725" s="196" t="s">
        <v>1514</v>
      </c>
      <c r="B1725" s="196"/>
      <c r="C1725" s="196"/>
      <c r="D1725" s="196"/>
      <c r="E1725" s="207"/>
      <c r="F1725" s="14" t="s">
        <v>1524</v>
      </c>
      <c r="G1725" s="14">
        <v>4</v>
      </c>
      <c r="H1725" s="113">
        <v>409</v>
      </c>
      <c r="I1725" s="15" t="s">
        <v>1528</v>
      </c>
      <c r="J1725" s="199"/>
      <c r="K1725" s="208"/>
      <c r="L1725" s="208"/>
      <c r="M1725" s="209"/>
    </row>
    <row r="1726" spans="1:13" ht="13.5">
      <c r="A1726" s="194" t="s">
        <v>1521</v>
      </c>
      <c r="B1726" s="194" t="s">
        <v>1530</v>
      </c>
      <c r="C1726" s="194">
        <v>0</v>
      </c>
      <c r="D1726" s="194">
        <v>0</v>
      </c>
      <c r="E1726" s="194" t="s">
        <v>32</v>
      </c>
      <c r="F1726" s="14" t="s">
        <v>209</v>
      </c>
      <c r="G1726" s="14">
        <v>3</v>
      </c>
      <c r="H1726" s="113">
        <v>314</v>
      </c>
      <c r="I1726" s="15" t="s">
        <v>210</v>
      </c>
      <c r="J1726" s="197">
        <v>24.9</v>
      </c>
      <c r="K1726" s="197">
        <f t="shared" si="36"/>
        <v>15</v>
      </c>
      <c r="L1726" s="197">
        <f t="shared" si="37"/>
        <v>9.8999999999999986</v>
      </c>
      <c r="M1726" s="200">
        <f>SUMPRODUCT(TEXT(L1726-{0,5,15,25,35},"0;\0")*{0,2,3,3,7})</f>
        <v>10</v>
      </c>
    </row>
    <row r="1727" spans="1:13" ht="13.5">
      <c r="A1727" s="196" t="s">
        <v>1514</v>
      </c>
      <c r="B1727" s="196"/>
      <c r="C1727" s="196"/>
      <c r="D1727" s="196"/>
      <c r="E1727" s="196"/>
      <c r="F1727" s="14" t="s">
        <v>1524</v>
      </c>
      <c r="G1727" s="14">
        <v>4</v>
      </c>
      <c r="H1727" s="113">
        <v>409</v>
      </c>
      <c r="I1727" s="15" t="s">
        <v>1516</v>
      </c>
      <c r="J1727" s="199"/>
      <c r="K1727" s="199"/>
      <c r="L1727" s="199"/>
      <c r="M1727" s="202"/>
    </row>
    <row r="1728" spans="1:13" ht="13.5">
      <c r="A1728" s="194" t="s">
        <v>1521</v>
      </c>
      <c r="B1728" s="194" t="s">
        <v>1531</v>
      </c>
      <c r="C1728" s="194">
        <v>20</v>
      </c>
      <c r="D1728" s="194">
        <v>0</v>
      </c>
      <c r="E1728" s="194" t="s">
        <v>1526</v>
      </c>
      <c r="F1728" s="14" t="s">
        <v>1520</v>
      </c>
      <c r="G1728" s="14">
        <v>4</v>
      </c>
      <c r="H1728" s="15" t="s">
        <v>218</v>
      </c>
      <c r="I1728" s="15" t="s">
        <v>210</v>
      </c>
      <c r="J1728" s="197">
        <v>134.30000000000001</v>
      </c>
      <c r="K1728" s="197">
        <f t="shared" si="36"/>
        <v>68.333333333333343</v>
      </c>
      <c r="L1728" s="197">
        <f t="shared" si="37"/>
        <v>65.966666666666669</v>
      </c>
      <c r="M1728" s="200">
        <f>SUMPRODUCT(TEXT(L1728-{0,5,15,25,35},"0;\0")*{0,2,3,3,7})</f>
        <v>615</v>
      </c>
    </row>
    <row r="1729" spans="1:13" ht="13.5">
      <c r="A1729" s="195"/>
      <c r="B1729" s="195"/>
      <c r="C1729" s="195"/>
      <c r="D1729" s="195"/>
      <c r="E1729" s="195"/>
      <c r="F1729" s="14" t="s">
        <v>1532</v>
      </c>
      <c r="G1729" s="14">
        <v>5</v>
      </c>
      <c r="H1729" s="15">
        <v>508</v>
      </c>
      <c r="I1729" s="15" t="s">
        <v>210</v>
      </c>
      <c r="J1729" s="198"/>
      <c r="K1729" s="198"/>
      <c r="L1729" s="198"/>
      <c r="M1729" s="201"/>
    </row>
    <row r="1730" spans="1:13" ht="13.5">
      <c r="A1730" s="196"/>
      <c r="B1730" s="196"/>
      <c r="C1730" s="196"/>
      <c r="D1730" s="196"/>
      <c r="E1730" s="196"/>
      <c r="F1730" s="14" t="s">
        <v>1532</v>
      </c>
      <c r="G1730" s="14">
        <v>5</v>
      </c>
      <c r="H1730" s="15">
        <v>510</v>
      </c>
      <c r="I1730" s="15" t="s">
        <v>210</v>
      </c>
      <c r="J1730" s="199"/>
      <c r="K1730" s="199"/>
      <c r="L1730" s="199"/>
      <c r="M1730" s="202"/>
    </row>
    <row r="1731" spans="1:13" ht="13.5">
      <c r="A1731" s="210" t="s">
        <v>1517</v>
      </c>
      <c r="B1731" s="210" t="s">
        <v>1533</v>
      </c>
      <c r="C1731" s="194">
        <v>2</v>
      </c>
      <c r="D1731" s="194">
        <v>2</v>
      </c>
      <c r="E1731" s="210" t="s">
        <v>1534</v>
      </c>
      <c r="F1731" s="14" t="s">
        <v>209</v>
      </c>
      <c r="G1731" s="14">
        <v>3</v>
      </c>
      <c r="H1731" s="113">
        <v>315</v>
      </c>
      <c r="I1731" s="15" t="s">
        <v>210</v>
      </c>
      <c r="J1731" s="197">
        <v>23.15</v>
      </c>
      <c r="K1731" s="197">
        <f t="shared" si="36"/>
        <v>23</v>
      </c>
      <c r="L1731" s="197">
        <f t="shared" si="37"/>
        <v>0.14999999999999858</v>
      </c>
      <c r="M1731" s="200">
        <f>SUMPRODUCT(TEXT(L1731-{0,5,15,25,35},"0;\0")*{0,2,3,3,7})</f>
        <v>0</v>
      </c>
    </row>
    <row r="1732" spans="1:13" ht="13.5">
      <c r="A1732" s="211" t="s">
        <v>1514</v>
      </c>
      <c r="B1732" s="211"/>
      <c r="C1732" s="196"/>
      <c r="D1732" s="196"/>
      <c r="E1732" s="211"/>
      <c r="F1732" s="14" t="s">
        <v>1515</v>
      </c>
      <c r="G1732" s="14">
        <v>4</v>
      </c>
      <c r="H1732" s="113">
        <v>403</v>
      </c>
      <c r="I1732" s="15" t="s">
        <v>1516</v>
      </c>
      <c r="J1732" s="199"/>
      <c r="K1732" s="199"/>
      <c r="L1732" s="199"/>
      <c r="M1732" s="202"/>
    </row>
    <row r="1733" spans="1:13" ht="13.5">
      <c r="A1733" s="194" t="s">
        <v>1514</v>
      </c>
      <c r="B1733" s="194" t="s">
        <v>219</v>
      </c>
      <c r="C1733" s="194">
        <v>8</v>
      </c>
      <c r="D1733" s="194">
        <v>7</v>
      </c>
      <c r="E1733" s="194" t="s">
        <v>32</v>
      </c>
      <c r="F1733" s="14" t="s">
        <v>209</v>
      </c>
      <c r="G1733" s="14">
        <v>3</v>
      </c>
      <c r="H1733" s="113">
        <v>316</v>
      </c>
      <c r="I1733" s="15" t="s">
        <v>210</v>
      </c>
      <c r="J1733" s="197">
        <v>65.86</v>
      </c>
      <c r="K1733" s="197">
        <f t="shared" si="36"/>
        <v>45.666666666666664</v>
      </c>
      <c r="L1733" s="197">
        <f t="shared" si="37"/>
        <v>20.193333333333335</v>
      </c>
      <c r="M1733" s="200">
        <f>SUMPRODUCT(TEXT(L1733-{0,5,15,25,35},"0;\0")*{0,2,3,3,7})</f>
        <v>45</v>
      </c>
    </row>
    <row r="1734" spans="1:13" ht="13.5">
      <c r="A1734" s="195" t="s">
        <v>1514</v>
      </c>
      <c r="B1734" s="195"/>
      <c r="C1734" s="195"/>
      <c r="D1734" s="195"/>
      <c r="E1734" s="195"/>
      <c r="F1734" s="14" t="s">
        <v>1524</v>
      </c>
      <c r="G1734" s="14">
        <v>6</v>
      </c>
      <c r="H1734" s="113">
        <v>604</v>
      </c>
      <c r="I1734" s="15" t="s">
        <v>1535</v>
      </c>
      <c r="J1734" s="198"/>
      <c r="K1734" s="198"/>
      <c r="L1734" s="198"/>
      <c r="M1734" s="201"/>
    </row>
    <row r="1735" spans="1:13" ht="13.5">
      <c r="A1735" s="196" t="s">
        <v>1514</v>
      </c>
      <c r="B1735" s="196"/>
      <c r="C1735" s="196"/>
      <c r="D1735" s="196"/>
      <c r="E1735" s="196"/>
      <c r="F1735" s="14" t="s">
        <v>1515</v>
      </c>
      <c r="G1735" s="14">
        <v>4</v>
      </c>
      <c r="H1735" s="15">
        <v>402</v>
      </c>
      <c r="I1735" s="15" t="s">
        <v>1516</v>
      </c>
      <c r="J1735" s="199"/>
      <c r="K1735" s="199"/>
      <c r="L1735" s="199"/>
      <c r="M1735" s="202"/>
    </row>
    <row r="1736" spans="1:13" ht="13.5">
      <c r="A1736" s="210" t="s">
        <v>1517</v>
      </c>
      <c r="B1736" s="210" t="s">
        <v>1536</v>
      </c>
      <c r="C1736" s="210">
        <v>8</v>
      </c>
      <c r="D1736" s="210">
        <v>7</v>
      </c>
      <c r="E1736" s="210" t="s">
        <v>32</v>
      </c>
      <c r="F1736" s="14" t="s">
        <v>1520</v>
      </c>
      <c r="G1736" s="14">
        <v>2</v>
      </c>
      <c r="H1736" s="15" t="s">
        <v>220</v>
      </c>
      <c r="I1736" s="15" t="s">
        <v>210</v>
      </c>
      <c r="J1736" s="203">
        <v>88.38</v>
      </c>
      <c r="K1736" s="203">
        <f t="shared" si="36"/>
        <v>45.666666666666664</v>
      </c>
      <c r="L1736" s="197">
        <f t="shared" si="37"/>
        <v>42.713333333333331</v>
      </c>
      <c r="M1736" s="200">
        <f>SUMPRODUCT(TEXT(L1736-{0,5,15,25,35},"0;\0")*{0,2,3,3,7})</f>
        <v>270</v>
      </c>
    </row>
    <row r="1737" spans="1:13" ht="13.5">
      <c r="A1737" s="212" t="s">
        <v>1514</v>
      </c>
      <c r="B1737" s="212"/>
      <c r="C1737" s="212"/>
      <c r="D1737" s="212"/>
      <c r="E1737" s="212"/>
      <c r="F1737" s="14" t="s">
        <v>1520</v>
      </c>
      <c r="G1737" s="14">
        <v>2</v>
      </c>
      <c r="H1737" s="15">
        <v>208</v>
      </c>
      <c r="I1737" s="15" t="s">
        <v>210</v>
      </c>
      <c r="J1737" s="204"/>
      <c r="K1737" s="204"/>
      <c r="L1737" s="198"/>
      <c r="M1737" s="201"/>
    </row>
    <row r="1738" spans="1:13" ht="13.5">
      <c r="A1738" s="211" t="s">
        <v>1514</v>
      </c>
      <c r="B1738" s="211"/>
      <c r="C1738" s="211"/>
      <c r="D1738" s="211"/>
      <c r="E1738" s="211"/>
      <c r="F1738" s="14" t="s">
        <v>1515</v>
      </c>
      <c r="G1738" s="14">
        <v>4</v>
      </c>
      <c r="H1738" s="14">
        <v>410</v>
      </c>
      <c r="I1738" s="15" t="s">
        <v>1516</v>
      </c>
      <c r="J1738" s="205"/>
      <c r="K1738" s="205"/>
      <c r="L1738" s="199"/>
      <c r="M1738" s="202"/>
    </row>
    <row r="1739" spans="1:13" ht="27">
      <c r="A1739" s="114" t="s">
        <v>1517</v>
      </c>
      <c r="B1739" s="114" t="s">
        <v>1537</v>
      </c>
      <c r="C1739" s="96">
        <v>0</v>
      </c>
      <c r="D1739" s="96">
        <v>0</v>
      </c>
      <c r="E1739" s="114" t="s">
        <v>1534</v>
      </c>
      <c r="F1739" s="14" t="s">
        <v>1515</v>
      </c>
      <c r="G1739" s="14">
        <v>4</v>
      </c>
      <c r="H1739" s="14">
        <v>410</v>
      </c>
      <c r="I1739" s="15" t="s">
        <v>1516</v>
      </c>
      <c r="J1739" s="35">
        <v>1.38</v>
      </c>
      <c r="K1739" s="35">
        <f t="shared" si="36"/>
        <v>15</v>
      </c>
      <c r="L1739" s="35">
        <f t="shared" si="37"/>
        <v>-13.620000000000001</v>
      </c>
      <c r="M1739" s="23">
        <f>SUMPRODUCT(TEXT(L1739-{0,5,15,25,35},"0;\0")*{0,2,3,3,7})</f>
        <v>0</v>
      </c>
    </row>
    <row r="1740" spans="1:13" ht="13.5">
      <c r="A1740" s="191" t="s">
        <v>1517</v>
      </c>
      <c r="B1740" s="191" t="s">
        <v>1538</v>
      </c>
      <c r="C1740" s="194">
        <v>0</v>
      </c>
      <c r="D1740" s="194">
        <v>0</v>
      </c>
      <c r="E1740" s="194" t="s">
        <v>32</v>
      </c>
      <c r="F1740" s="14" t="s">
        <v>209</v>
      </c>
      <c r="G1740" s="14">
        <v>5</v>
      </c>
      <c r="H1740" s="113">
        <v>502</v>
      </c>
      <c r="I1740" s="15" t="s">
        <v>210</v>
      </c>
      <c r="J1740" s="203">
        <v>24.2</v>
      </c>
      <c r="K1740" s="197">
        <f t="shared" si="36"/>
        <v>15</v>
      </c>
      <c r="L1740" s="197">
        <f t="shared" si="37"/>
        <v>9.1999999999999993</v>
      </c>
      <c r="M1740" s="200">
        <f>SUMPRODUCT(TEXT(L1740-{0,5,15,25,35},"0;\0")*{0,2,3,3,7})</f>
        <v>8</v>
      </c>
    </row>
    <row r="1741" spans="1:13" ht="13.5">
      <c r="A1741" s="193" t="s">
        <v>1514</v>
      </c>
      <c r="B1741" s="193"/>
      <c r="C1741" s="196"/>
      <c r="D1741" s="196"/>
      <c r="E1741" s="196"/>
      <c r="F1741" s="14" t="s">
        <v>1524</v>
      </c>
      <c r="G1741" s="14">
        <v>4</v>
      </c>
      <c r="H1741" s="113">
        <v>409</v>
      </c>
      <c r="I1741" s="15" t="s">
        <v>1516</v>
      </c>
      <c r="J1741" s="205"/>
      <c r="K1741" s="199"/>
      <c r="L1741" s="199"/>
      <c r="M1741" s="202"/>
    </row>
    <row r="1742" spans="1:13" ht="27">
      <c r="A1742" s="192" t="s">
        <v>1521</v>
      </c>
      <c r="B1742" s="192" t="s">
        <v>1539</v>
      </c>
      <c r="C1742" s="195">
        <v>11</v>
      </c>
      <c r="D1742" s="195">
        <v>6</v>
      </c>
      <c r="E1742" s="195" t="s">
        <v>1526</v>
      </c>
      <c r="F1742" s="115" t="s">
        <v>1540</v>
      </c>
      <c r="G1742" s="14">
        <v>4</v>
      </c>
      <c r="H1742" s="15">
        <v>414</v>
      </c>
      <c r="I1742" s="15" t="s">
        <v>210</v>
      </c>
      <c r="J1742" s="204">
        <v>51.81</v>
      </c>
      <c r="K1742" s="197">
        <f t="shared" si="36"/>
        <v>52.333333333333329</v>
      </c>
      <c r="L1742" s="197">
        <f t="shared" si="37"/>
        <v>-0.52333333333332632</v>
      </c>
      <c r="M1742" s="200">
        <f>SUMPRODUCT(TEXT(L1742-{0,5,15,25,35},"0;\0")*{0,2,3,3,7})</f>
        <v>0</v>
      </c>
    </row>
    <row r="1743" spans="1:13" ht="13.5">
      <c r="A1743" s="193" t="s">
        <v>1514</v>
      </c>
      <c r="B1743" s="193"/>
      <c r="C1743" s="196"/>
      <c r="D1743" s="196"/>
      <c r="E1743" s="196"/>
      <c r="F1743" s="14" t="s">
        <v>1515</v>
      </c>
      <c r="G1743" s="14">
        <v>3</v>
      </c>
      <c r="H1743" s="113">
        <v>306</v>
      </c>
      <c r="I1743" s="15" t="s">
        <v>1516</v>
      </c>
      <c r="J1743" s="205"/>
      <c r="K1743" s="199"/>
      <c r="L1743" s="199"/>
      <c r="M1743" s="202"/>
    </row>
    <row r="1744" spans="1:13" ht="13.5">
      <c r="A1744" s="191" t="s">
        <v>1517</v>
      </c>
      <c r="B1744" s="191" t="s">
        <v>1541</v>
      </c>
      <c r="C1744" s="194">
        <v>6</v>
      </c>
      <c r="D1744" s="194">
        <v>6</v>
      </c>
      <c r="E1744" s="194" t="s">
        <v>32</v>
      </c>
      <c r="F1744" s="14" t="s">
        <v>209</v>
      </c>
      <c r="G1744" s="14">
        <v>5</v>
      </c>
      <c r="H1744" s="113">
        <v>510</v>
      </c>
      <c r="I1744" s="15" t="s">
        <v>210</v>
      </c>
      <c r="J1744" s="203">
        <v>27.39</v>
      </c>
      <c r="K1744" s="197">
        <f t="shared" si="36"/>
        <v>39</v>
      </c>
      <c r="L1744" s="197">
        <f t="shared" si="37"/>
        <v>-11.61</v>
      </c>
      <c r="M1744" s="200">
        <f>SUMPRODUCT(TEXT(L1744-{0,5,15,25,35},"0;\0")*{0,2,3,3,7})</f>
        <v>0</v>
      </c>
    </row>
    <row r="1745" spans="1:13" ht="13.5">
      <c r="A1745" s="193" t="s">
        <v>1514</v>
      </c>
      <c r="B1745" s="193"/>
      <c r="C1745" s="196"/>
      <c r="D1745" s="196"/>
      <c r="E1745" s="196"/>
      <c r="F1745" s="14" t="s">
        <v>1515</v>
      </c>
      <c r="G1745" s="14">
        <v>4</v>
      </c>
      <c r="H1745" s="113">
        <v>403</v>
      </c>
      <c r="I1745" s="15" t="s">
        <v>1516</v>
      </c>
      <c r="J1745" s="205"/>
      <c r="K1745" s="199"/>
      <c r="L1745" s="199"/>
      <c r="M1745" s="202"/>
    </row>
    <row r="1746" spans="1:13" ht="27">
      <c r="A1746" s="192" t="s">
        <v>1517</v>
      </c>
      <c r="B1746" s="192" t="s">
        <v>1542</v>
      </c>
      <c r="C1746" s="195">
        <v>6</v>
      </c>
      <c r="D1746" s="195">
        <v>6</v>
      </c>
      <c r="E1746" s="194" t="s">
        <v>32</v>
      </c>
      <c r="F1746" s="14" t="s">
        <v>1540</v>
      </c>
      <c r="G1746" s="14">
        <v>1</v>
      </c>
      <c r="H1746" s="113">
        <v>112</v>
      </c>
      <c r="I1746" s="15" t="s">
        <v>210</v>
      </c>
      <c r="J1746" s="197">
        <v>38.630000000000003</v>
      </c>
      <c r="K1746" s="197">
        <f t="shared" si="36"/>
        <v>39</v>
      </c>
      <c r="L1746" s="197">
        <f t="shared" si="37"/>
        <v>-0.36999999999999744</v>
      </c>
      <c r="M1746" s="200">
        <f>SUMPRODUCT(TEXT(L1746-{0,5,15,25,35},"0;\0")*{0,2,3,3,7})</f>
        <v>0</v>
      </c>
    </row>
    <row r="1747" spans="1:13" ht="13.5">
      <c r="A1747" s="193" t="s">
        <v>1514</v>
      </c>
      <c r="B1747" s="193"/>
      <c r="C1747" s="196"/>
      <c r="D1747" s="196"/>
      <c r="E1747" s="196"/>
      <c r="F1747" s="14" t="s">
        <v>1515</v>
      </c>
      <c r="G1747" s="14">
        <v>4</v>
      </c>
      <c r="H1747" s="113">
        <v>403</v>
      </c>
      <c r="I1747" s="15" t="s">
        <v>1516</v>
      </c>
      <c r="J1747" s="199"/>
      <c r="K1747" s="199"/>
      <c r="L1747" s="199"/>
      <c r="M1747" s="202"/>
    </row>
    <row r="1748" spans="1:13" ht="13.5">
      <c r="A1748" s="191" t="s">
        <v>1517</v>
      </c>
      <c r="B1748" s="191" t="s">
        <v>1543</v>
      </c>
      <c r="C1748" s="194">
        <v>4</v>
      </c>
      <c r="D1748" s="194">
        <v>3</v>
      </c>
      <c r="E1748" s="194" t="s">
        <v>32</v>
      </c>
      <c r="F1748" s="14" t="s">
        <v>209</v>
      </c>
      <c r="G1748" s="14">
        <v>5</v>
      </c>
      <c r="H1748" s="113">
        <v>514</v>
      </c>
      <c r="I1748" s="15" t="s">
        <v>210</v>
      </c>
      <c r="J1748" s="203">
        <v>27.42</v>
      </c>
      <c r="K1748" s="197">
        <f t="shared" si="36"/>
        <v>29.666666666666664</v>
      </c>
      <c r="L1748" s="197">
        <f t="shared" si="37"/>
        <v>-2.2466666666666626</v>
      </c>
      <c r="M1748" s="200">
        <f>SUMPRODUCT(TEXT(L1748-{0,5,15,25,35},"0;\0")*{0,2,3,3,7})</f>
        <v>0</v>
      </c>
    </row>
    <row r="1749" spans="1:13" ht="13.5">
      <c r="A1749" s="193" t="s">
        <v>1514</v>
      </c>
      <c r="B1749" s="193"/>
      <c r="C1749" s="196"/>
      <c r="D1749" s="196"/>
      <c r="E1749" s="196"/>
      <c r="F1749" s="14" t="s">
        <v>1515</v>
      </c>
      <c r="G1749" s="14">
        <v>4</v>
      </c>
      <c r="H1749" s="113">
        <v>403</v>
      </c>
      <c r="I1749" s="15" t="s">
        <v>1516</v>
      </c>
      <c r="J1749" s="205"/>
      <c r="K1749" s="199"/>
      <c r="L1749" s="199"/>
      <c r="M1749" s="202"/>
    </row>
    <row r="1750" spans="1:13" ht="13.5">
      <c r="A1750" s="191" t="s">
        <v>1517</v>
      </c>
      <c r="B1750" s="191" t="s">
        <v>1544</v>
      </c>
      <c r="C1750" s="194">
        <v>7</v>
      </c>
      <c r="D1750" s="194">
        <v>2</v>
      </c>
      <c r="E1750" s="194" t="s">
        <v>32</v>
      </c>
      <c r="F1750" s="14" t="s">
        <v>209</v>
      </c>
      <c r="G1750" s="14">
        <v>5</v>
      </c>
      <c r="H1750" s="113">
        <v>519</v>
      </c>
      <c r="I1750" s="15" t="s">
        <v>210</v>
      </c>
      <c r="J1750" s="197">
        <v>46.73</v>
      </c>
      <c r="K1750" s="197">
        <f t="shared" ref="K1750:K1779" si="38">15+8*C1750/3+8*(D1750/2)/3</f>
        <v>36.333333333333336</v>
      </c>
      <c r="L1750" s="197">
        <f t="shared" ref="L1750:L1779" si="39">J1750-K1750</f>
        <v>10.396666666666661</v>
      </c>
      <c r="M1750" s="200">
        <f>SUMPRODUCT(TEXT(L1750-{0,5,15,25,35},"0;\0")*{0,2,3,3,7})</f>
        <v>10</v>
      </c>
    </row>
    <row r="1751" spans="1:13" ht="13.5">
      <c r="A1751" s="192" t="s">
        <v>1514</v>
      </c>
      <c r="B1751" s="192"/>
      <c r="C1751" s="195"/>
      <c r="D1751" s="195"/>
      <c r="E1751" s="195"/>
      <c r="F1751" s="14" t="s">
        <v>209</v>
      </c>
      <c r="G1751" s="14">
        <v>5</v>
      </c>
      <c r="H1751" s="113">
        <v>522</v>
      </c>
      <c r="I1751" s="15" t="s">
        <v>210</v>
      </c>
      <c r="J1751" s="198"/>
      <c r="K1751" s="198"/>
      <c r="L1751" s="198"/>
      <c r="M1751" s="201"/>
    </row>
    <row r="1752" spans="1:13" ht="13.5">
      <c r="A1752" s="193" t="s">
        <v>1514</v>
      </c>
      <c r="B1752" s="193"/>
      <c r="C1752" s="196"/>
      <c r="D1752" s="196"/>
      <c r="E1752" s="196"/>
      <c r="F1752" s="14" t="s">
        <v>1515</v>
      </c>
      <c r="G1752" s="14">
        <v>4</v>
      </c>
      <c r="H1752" s="113">
        <v>403</v>
      </c>
      <c r="I1752" s="15" t="s">
        <v>1516</v>
      </c>
      <c r="J1752" s="199"/>
      <c r="K1752" s="199"/>
      <c r="L1752" s="199"/>
      <c r="M1752" s="202"/>
    </row>
    <row r="1753" spans="1:13" ht="13.5">
      <c r="A1753" s="210" t="s">
        <v>1517</v>
      </c>
      <c r="B1753" s="210" t="s">
        <v>1545</v>
      </c>
      <c r="C1753" s="216">
        <v>0</v>
      </c>
      <c r="D1753" s="216">
        <v>4</v>
      </c>
      <c r="E1753" s="210" t="s">
        <v>32</v>
      </c>
      <c r="F1753" s="116" t="s">
        <v>209</v>
      </c>
      <c r="G1753" s="14">
        <v>1</v>
      </c>
      <c r="H1753" s="15" t="s">
        <v>221</v>
      </c>
      <c r="I1753" s="15" t="s">
        <v>210</v>
      </c>
      <c r="J1753" s="203">
        <v>21.8</v>
      </c>
      <c r="K1753" s="197">
        <f t="shared" si="38"/>
        <v>20.333333333333332</v>
      </c>
      <c r="L1753" s="197">
        <f t="shared" si="39"/>
        <v>1.4666666666666686</v>
      </c>
      <c r="M1753" s="200">
        <f>SUMPRODUCT(TEXT(L1753-{0,5,15,25,35},"0;\0")*{0,2,3,3,7})</f>
        <v>0</v>
      </c>
    </row>
    <row r="1754" spans="1:13" ht="13.5">
      <c r="A1754" s="211" t="s">
        <v>1514</v>
      </c>
      <c r="B1754" s="211"/>
      <c r="C1754" s="217"/>
      <c r="D1754" s="217"/>
      <c r="E1754" s="211"/>
      <c r="F1754" s="116" t="s">
        <v>1524</v>
      </c>
      <c r="G1754" s="14">
        <v>3</v>
      </c>
      <c r="H1754" s="15">
        <v>306</v>
      </c>
      <c r="I1754" s="15" t="s">
        <v>1516</v>
      </c>
      <c r="J1754" s="205"/>
      <c r="K1754" s="199"/>
      <c r="L1754" s="199"/>
      <c r="M1754" s="202"/>
    </row>
    <row r="1755" spans="1:13" ht="13.5">
      <c r="A1755" s="191" t="s">
        <v>1517</v>
      </c>
      <c r="B1755" s="191" t="s">
        <v>1546</v>
      </c>
      <c r="C1755" s="213">
        <v>16</v>
      </c>
      <c r="D1755" s="213">
        <v>4</v>
      </c>
      <c r="E1755" s="210" t="s">
        <v>32</v>
      </c>
      <c r="F1755" s="14" t="s">
        <v>1520</v>
      </c>
      <c r="G1755" s="14">
        <v>2</v>
      </c>
      <c r="H1755" s="15">
        <v>210</v>
      </c>
      <c r="I1755" s="15" t="s">
        <v>210</v>
      </c>
      <c r="J1755" s="203">
        <v>102.52</v>
      </c>
      <c r="K1755" s="197">
        <f t="shared" si="38"/>
        <v>63</v>
      </c>
      <c r="L1755" s="197">
        <f t="shared" si="39"/>
        <v>39.519999999999996</v>
      </c>
      <c r="M1755" s="200">
        <f>SUMPRODUCT(TEXT(L1755-{0,5,15,25,35},"0;\0")*{0,2,3,3,7})</f>
        <v>225</v>
      </c>
    </row>
    <row r="1756" spans="1:13" ht="13.5">
      <c r="A1756" s="192" t="s">
        <v>1514</v>
      </c>
      <c r="B1756" s="192"/>
      <c r="C1756" s="214"/>
      <c r="D1756" s="214"/>
      <c r="E1756" s="212"/>
      <c r="F1756" s="14" t="s">
        <v>1515</v>
      </c>
      <c r="G1756" s="14">
        <v>5</v>
      </c>
      <c r="H1756" s="15">
        <v>503</v>
      </c>
      <c r="I1756" s="14" t="s">
        <v>1523</v>
      </c>
      <c r="J1756" s="204"/>
      <c r="K1756" s="198"/>
      <c r="L1756" s="198"/>
      <c r="M1756" s="201"/>
    </row>
    <row r="1757" spans="1:13" ht="13.5">
      <c r="A1757" s="193" t="s">
        <v>1514</v>
      </c>
      <c r="B1757" s="193"/>
      <c r="C1757" s="215"/>
      <c r="D1757" s="215"/>
      <c r="E1757" s="211"/>
      <c r="F1757" s="14" t="s">
        <v>1515</v>
      </c>
      <c r="G1757" s="14">
        <v>4</v>
      </c>
      <c r="H1757" s="14">
        <v>410</v>
      </c>
      <c r="I1757" s="15" t="s">
        <v>1516</v>
      </c>
      <c r="J1757" s="205"/>
      <c r="K1757" s="199"/>
      <c r="L1757" s="199"/>
      <c r="M1757" s="202"/>
    </row>
    <row r="1758" spans="1:13" ht="13.5">
      <c r="A1758" s="192" t="s">
        <v>1517</v>
      </c>
      <c r="B1758" s="192" t="s">
        <v>1547</v>
      </c>
      <c r="C1758" s="214">
        <v>14</v>
      </c>
      <c r="D1758" s="214">
        <v>2</v>
      </c>
      <c r="E1758" s="210" t="s">
        <v>32</v>
      </c>
      <c r="F1758" s="14" t="s">
        <v>1520</v>
      </c>
      <c r="G1758" s="14">
        <v>4</v>
      </c>
      <c r="H1758" s="15" t="s">
        <v>222</v>
      </c>
      <c r="I1758" s="15" t="s">
        <v>210</v>
      </c>
      <c r="J1758" s="203">
        <v>53.95</v>
      </c>
      <c r="K1758" s="197">
        <f t="shared" si="38"/>
        <v>55</v>
      </c>
      <c r="L1758" s="197">
        <f t="shared" si="39"/>
        <v>-1.0499999999999972</v>
      </c>
      <c r="M1758" s="200">
        <f>SUMPRODUCT(TEXT(L1758-{0,5,15,25,35},"0;\0")*{0,2,3,3,7})</f>
        <v>0</v>
      </c>
    </row>
    <row r="1759" spans="1:13" ht="13.5">
      <c r="A1759" s="218" t="s">
        <v>1514</v>
      </c>
      <c r="B1759" s="218"/>
      <c r="C1759" s="215"/>
      <c r="D1759" s="215"/>
      <c r="E1759" s="211"/>
      <c r="F1759" s="14" t="s">
        <v>1524</v>
      </c>
      <c r="G1759" s="14">
        <v>4</v>
      </c>
      <c r="H1759" s="14">
        <v>409</v>
      </c>
      <c r="I1759" s="15" t="s">
        <v>1516</v>
      </c>
      <c r="J1759" s="205"/>
      <c r="K1759" s="199"/>
      <c r="L1759" s="199"/>
      <c r="M1759" s="202"/>
    </row>
    <row r="1760" spans="1:13" ht="13.5">
      <c r="A1760" s="191" t="s">
        <v>1517</v>
      </c>
      <c r="B1760" s="191" t="s">
        <v>1548</v>
      </c>
      <c r="C1760" s="213">
        <v>7</v>
      </c>
      <c r="D1760" s="213">
        <v>5</v>
      </c>
      <c r="E1760" s="210" t="s">
        <v>32</v>
      </c>
      <c r="F1760" s="14" t="s">
        <v>1520</v>
      </c>
      <c r="G1760" s="14">
        <v>3</v>
      </c>
      <c r="H1760" s="15" t="s">
        <v>223</v>
      </c>
      <c r="I1760" s="15" t="s">
        <v>1549</v>
      </c>
      <c r="J1760" s="203">
        <v>31.38</v>
      </c>
      <c r="K1760" s="197">
        <f t="shared" si="38"/>
        <v>40.333333333333336</v>
      </c>
      <c r="L1760" s="197">
        <f t="shared" si="39"/>
        <v>-8.9533333333333367</v>
      </c>
      <c r="M1760" s="200">
        <f>SUMPRODUCT(TEXT(L1760-{0,5,15,25,35},"0;\0")*{0,2,3,3,7})</f>
        <v>0</v>
      </c>
    </row>
    <row r="1761" spans="1:13" ht="13.5">
      <c r="A1761" s="193" t="s">
        <v>1550</v>
      </c>
      <c r="B1761" s="193"/>
      <c r="C1761" s="215"/>
      <c r="D1761" s="215"/>
      <c r="E1761" s="211"/>
      <c r="F1761" s="14" t="s">
        <v>1551</v>
      </c>
      <c r="G1761" s="14">
        <v>4</v>
      </c>
      <c r="H1761" s="14">
        <v>410</v>
      </c>
      <c r="I1761" s="15" t="s">
        <v>1552</v>
      </c>
      <c r="J1761" s="205"/>
      <c r="K1761" s="199"/>
      <c r="L1761" s="199"/>
      <c r="M1761" s="202"/>
    </row>
    <row r="1762" spans="1:13" ht="13.5">
      <c r="A1762" s="191" t="s">
        <v>1553</v>
      </c>
      <c r="B1762" s="191" t="s">
        <v>1554</v>
      </c>
      <c r="C1762" s="213">
        <v>7</v>
      </c>
      <c r="D1762" s="213">
        <v>3</v>
      </c>
      <c r="E1762" s="210" t="s">
        <v>32</v>
      </c>
      <c r="F1762" s="14" t="s">
        <v>1555</v>
      </c>
      <c r="G1762" s="14">
        <v>3</v>
      </c>
      <c r="H1762" s="15" t="s">
        <v>224</v>
      </c>
      <c r="I1762" s="15" t="s">
        <v>210</v>
      </c>
      <c r="J1762" s="203">
        <v>55.38</v>
      </c>
      <c r="K1762" s="197">
        <f t="shared" si="38"/>
        <v>37.666666666666671</v>
      </c>
      <c r="L1762" s="197">
        <f t="shared" si="39"/>
        <v>17.713333333333331</v>
      </c>
      <c r="M1762" s="200">
        <f>SUMPRODUCT(TEXT(L1762-{0,5,15,25,35},"0;\0")*{0,2,3,3,7})</f>
        <v>35</v>
      </c>
    </row>
    <row r="1763" spans="1:13" ht="13.5">
      <c r="A1763" s="193" t="s">
        <v>1514</v>
      </c>
      <c r="B1763" s="193"/>
      <c r="C1763" s="215"/>
      <c r="D1763" s="215"/>
      <c r="E1763" s="211"/>
      <c r="F1763" s="14" t="s">
        <v>1515</v>
      </c>
      <c r="G1763" s="14">
        <v>4</v>
      </c>
      <c r="H1763" s="14">
        <v>410</v>
      </c>
      <c r="I1763" s="15" t="s">
        <v>1516</v>
      </c>
      <c r="J1763" s="205"/>
      <c r="K1763" s="199"/>
      <c r="L1763" s="199"/>
      <c r="M1763" s="202"/>
    </row>
    <row r="1764" spans="1:13" ht="13.5">
      <c r="A1764" s="191" t="s">
        <v>1517</v>
      </c>
      <c r="B1764" s="191" t="s">
        <v>1556</v>
      </c>
      <c r="C1764" s="213">
        <v>6</v>
      </c>
      <c r="D1764" s="213">
        <v>4</v>
      </c>
      <c r="E1764" s="210" t="s">
        <v>32</v>
      </c>
      <c r="F1764" s="14" t="s">
        <v>1520</v>
      </c>
      <c r="G1764" s="14">
        <v>4</v>
      </c>
      <c r="H1764" s="15" t="s">
        <v>225</v>
      </c>
      <c r="I1764" s="15" t="s">
        <v>210</v>
      </c>
      <c r="J1764" s="203">
        <v>52.38</v>
      </c>
      <c r="K1764" s="197">
        <f t="shared" si="38"/>
        <v>36.333333333333336</v>
      </c>
      <c r="L1764" s="197">
        <f t="shared" si="39"/>
        <v>16.046666666666667</v>
      </c>
      <c r="M1764" s="200">
        <f>SUMPRODUCT(TEXT(L1764-{0,5,15,25,35},"0;\0")*{0,2,3,3,7})</f>
        <v>25</v>
      </c>
    </row>
    <row r="1765" spans="1:13" ht="13.5">
      <c r="A1765" s="193" t="s">
        <v>1514</v>
      </c>
      <c r="B1765" s="193"/>
      <c r="C1765" s="215"/>
      <c r="D1765" s="215"/>
      <c r="E1765" s="211"/>
      <c r="F1765" s="14" t="s">
        <v>1515</v>
      </c>
      <c r="G1765" s="14">
        <v>4</v>
      </c>
      <c r="H1765" s="14">
        <v>410</v>
      </c>
      <c r="I1765" s="15" t="s">
        <v>1516</v>
      </c>
      <c r="J1765" s="205"/>
      <c r="K1765" s="199"/>
      <c r="L1765" s="199"/>
      <c r="M1765" s="202"/>
    </row>
    <row r="1766" spans="1:13" ht="27">
      <c r="A1766" s="16" t="s">
        <v>1517</v>
      </c>
      <c r="B1766" s="16" t="s">
        <v>1557</v>
      </c>
      <c r="C1766" s="113">
        <v>11</v>
      </c>
      <c r="D1766" s="113">
        <v>5</v>
      </c>
      <c r="E1766" s="117" t="s">
        <v>32</v>
      </c>
      <c r="F1766" s="14" t="s">
        <v>1520</v>
      </c>
      <c r="G1766" s="14">
        <v>4</v>
      </c>
      <c r="H1766" s="15" t="s">
        <v>226</v>
      </c>
      <c r="I1766" s="15" t="s">
        <v>210</v>
      </c>
      <c r="J1766" s="35">
        <v>59.76</v>
      </c>
      <c r="K1766" s="77">
        <f t="shared" si="38"/>
        <v>50.999999999999993</v>
      </c>
      <c r="L1766" s="77">
        <f t="shared" si="39"/>
        <v>8.7600000000000051</v>
      </c>
      <c r="M1766" s="23">
        <f>SUMPRODUCT(TEXT(L1766-{0,5,15,25,35},"0;\0")*{0,2,3,3,7})</f>
        <v>8</v>
      </c>
    </row>
    <row r="1767" spans="1:13" ht="13.5">
      <c r="A1767" s="191" t="s">
        <v>1517</v>
      </c>
      <c r="B1767" s="191" t="s">
        <v>1558</v>
      </c>
      <c r="C1767" s="213">
        <v>3</v>
      </c>
      <c r="D1767" s="213">
        <v>4</v>
      </c>
      <c r="E1767" s="194" t="s">
        <v>32</v>
      </c>
      <c r="F1767" s="14" t="s">
        <v>1520</v>
      </c>
      <c r="G1767" s="14">
        <v>4</v>
      </c>
      <c r="H1767" s="15" t="s">
        <v>227</v>
      </c>
      <c r="I1767" s="15" t="s">
        <v>210</v>
      </c>
      <c r="J1767" s="203">
        <v>37.67</v>
      </c>
      <c r="K1767" s="197">
        <f t="shared" si="38"/>
        <v>28.333333333333332</v>
      </c>
      <c r="L1767" s="197">
        <f t="shared" si="39"/>
        <v>9.3366666666666696</v>
      </c>
      <c r="M1767" s="200">
        <f>SUMPRODUCT(TEXT(L1767-{0,5,15,25,35},"0;\0")*{0,2,3,3,7})</f>
        <v>8</v>
      </c>
    </row>
    <row r="1768" spans="1:13" ht="13.5">
      <c r="A1768" s="193" t="s">
        <v>1514</v>
      </c>
      <c r="B1768" s="193"/>
      <c r="C1768" s="215"/>
      <c r="D1768" s="215"/>
      <c r="E1768" s="196"/>
      <c r="F1768" s="14" t="s">
        <v>1524</v>
      </c>
      <c r="G1768" s="14">
        <v>4</v>
      </c>
      <c r="H1768" s="113">
        <v>409</v>
      </c>
      <c r="I1768" s="15" t="s">
        <v>1516</v>
      </c>
      <c r="J1768" s="205"/>
      <c r="K1768" s="199"/>
      <c r="L1768" s="199"/>
      <c r="M1768" s="202"/>
    </row>
    <row r="1769" spans="1:13" ht="13.5">
      <c r="A1769" s="219" t="s">
        <v>1517</v>
      </c>
      <c r="B1769" s="219" t="s">
        <v>1559</v>
      </c>
      <c r="C1769" s="213">
        <v>12</v>
      </c>
      <c r="D1769" s="213">
        <v>0</v>
      </c>
      <c r="E1769" s="194" t="s">
        <v>32</v>
      </c>
      <c r="F1769" s="14" t="s">
        <v>1520</v>
      </c>
      <c r="G1769" s="14">
        <v>4</v>
      </c>
      <c r="H1769" s="15" t="s">
        <v>228</v>
      </c>
      <c r="I1769" s="15" t="s">
        <v>210</v>
      </c>
      <c r="J1769" s="203">
        <v>102.87</v>
      </c>
      <c r="K1769" s="197">
        <f t="shared" si="38"/>
        <v>47</v>
      </c>
      <c r="L1769" s="197">
        <f t="shared" si="39"/>
        <v>55.870000000000005</v>
      </c>
      <c r="M1769" s="200">
        <f>SUMPRODUCT(TEXT(L1769-{0,5,15,25,35},"0;\0")*{0,2,3,3,7})</f>
        <v>465</v>
      </c>
    </row>
    <row r="1770" spans="1:13" ht="13.5">
      <c r="A1770" s="193" t="s">
        <v>1514</v>
      </c>
      <c r="B1770" s="193"/>
      <c r="C1770" s="215"/>
      <c r="D1770" s="215"/>
      <c r="E1770" s="196"/>
      <c r="F1770" s="14" t="s">
        <v>1524</v>
      </c>
      <c r="G1770" s="14">
        <v>4</v>
      </c>
      <c r="H1770" s="14">
        <v>409</v>
      </c>
      <c r="I1770" s="15" t="s">
        <v>1516</v>
      </c>
      <c r="J1770" s="205"/>
      <c r="K1770" s="199"/>
      <c r="L1770" s="199"/>
      <c r="M1770" s="202"/>
    </row>
    <row r="1771" spans="1:13" ht="13.5">
      <c r="A1771" s="191" t="s">
        <v>1517</v>
      </c>
      <c r="B1771" s="191" t="s">
        <v>1560</v>
      </c>
      <c r="C1771" s="213">
        <v>0</v>
      </c>
      <c r="D1771" s="213">
        <v>0</v>
      </c>
      <c r="E1771" s="210" t="s">
        <v>1534</v>
      </c>
      <c r="F1771" s="14" t="s">
        <v>1520</v>
      </c>
      <c r="G1771" s="14">
        <v>4</v>
      </c>
      <c r="H1771" s="15" t="s">
        <v>228</v>
      </c>
      <c r="I1771" s="15" t="s">
        <v>210</v>
      </c>
      <c r="J1771" s="203">
        <v>19.95</v>
      </c>
      <c r="K1771" s="197">
        <f t="shared" si="38"/>
        <v>15</v>
      </c>
      <c r="L1771" s="197">
        <f t="shared" si="39"/>
        <v>4.9499999999999993</v>
      </c>
      <c r="M1771" s="200">
        <f>SUMPRODUCT(TEXT(L1771-{0,5,15,25,35},"0;\0")*{0,2,3,3,7})</f>
        <v>0</v>
      </c>
    </row>
    <row r="1772" spans="1:13" ht="13.5">
      <c r="A1772" s="193" t="s">
        <v>1514</v>
      </c>
      <c r="B1772" s="193"/>
      <c r="C1772" s="215"/>
      <c r="D1772" s="215"/>
      <c r="E1772" s="211"/>
      <c r="F1772" s="14" t="s">
        <v>1524</v>
      </c>
      <c r="G1772" s="14">
        <v>4</v>
      </c>
      <c r="H1772" s="14">
        <v>409</v>
      </c>
      <c r="I1772" s="15" t="s">
        <v>1516</v>
      </c>
      <c r="J1772" s="205"/>
      <c r="K1772" s="199"/>
      <c r="L1772" s="199"/>
      <c r="M1772" s="202"/>
    </row>
    <row r="1773" spans="1:13" ht="13.5">
      <c r="A1773" s="191" t="s">
        <v>1517</v>
      </c>
      <c r="B1773" s="191" t="s">
        <v>1561</v>
      </c>
      <c r="C1773" s="216">
        <v>8</v>
      </c>
      <c r="D1773" s="216">
        <v>1</v>
      </c>
      <c r="E1773" s="210" t="s">
        <v>32</v>
      </c>
      <c r="F1773" s="14" t="s">
        <v>1520</v>
      </c>
      <c r="G1773" s="14">
        <v>4</v>
      </c>
      <c r="H1773" s="15">
        <v>405</v>
      </c>
      <c r="I1773" s="15" t="s">
        <v>210</v>
      </c>
      <c r="J1773" s="203">
        <v>33.56</v>
      </c>
      <c r="K1773" s="203">
        <f t="shared" si="38"/>
        <v>37.666666666666664</v>
      </c>
      <c r="L1773" s="203">
        <f t="shared" si="39"/>
        <v>-4.106666666666662</v>
      </c>
      <c r="M1773" s="200">
        <f>SUMPRODUCT(TEXT(L1773-{0,5,15,25,35},"0;\0")*{0,2,3,3,7})</f>
        <v>0</v>
      </c>
    </row>
    <row r="1774" spans="1:13" ht="13.5">
      <c r="A1774" s="193" t="s">
        <v>1514</v>
      </c>
      <c r="B1774" s="193"/>
      <c r="C1774" s="217"/>
      <c r="D1774" s="217"/>
      <c r="E1774" s="211"/>
      <c r="F1774" s="14" t="s">
        <v>1515</v>
      </c>
      <c r="G1774" s="14">
        <v>6</v>
      </c>
      <c r="H1774" s="15">
        <v>603</v>
      </c>
      <c r="I1774" s="15" t="s">
        <v>1516</v>
      </c>
      <c r="J1774" s="205"/>
      <c r="K1774" s="205"/>
      <c r="L1774" s="205"/>
      <c r="M1774" s="202"/>
    </row>
    <row r="1775" spans="1:13" ht="13.5">
      <c r="A1775" s="191" t="s">
        <v>1517</v>
      </c>
      <c r="B1775" s="191" t="s">
        <v>1562</v>
      </c>
      <c r="C1775" s="216">
        <v>4</v>
      </c>
      <c r="D1775" s="216">
        <v>1</v>
      </c>
      <c r="E1775" s="210" t="s">
        <v>32</v>
      </c>
      <c r="F1775" s="14" t="s">
        <v>1520</v>
      </c>
      <c r="G1775" s="14">
        <v>5</v>
      </c>
      <c r="H1775" s="15" t="s">
        <v>229</v>
      </c>
      <c r="I1775" s="15" t="s">
        <v>210</v>
      </c>
      <c r="J1775" s="203">
        <v>25.42</v>
      </c>
      <c r="K1775" s="203">
        <f t="shared" si="38"/>
        <v>26.999999999999996</v>
      </c>
      <c r="L1775" s="203">
        <f t="shared" si="39"/>
        <v>-1.5799999999999947</v>
      </c>
      <c r="M1775" s="200">
        <f>SUMPRODUCT(TEXT(L1775-{0,5,15,25,35},"0;\0")*{0,2,3,3,7})</f>
        <v>0</v>
      </c>
    </row>
    <row r="1776" spans="1:13" ht="13.5">
      <c r="A1776" s="193" t="s">
        <v>1514</v>
      </c>
      <c r="B1776" s="193"/>
      <c r="C1776" s="217"/>
      <c r="D1776" s="217"/>
      <c r="E1776" s="211"/>
      <c r="F1776" s="14" t="s">
        <v>1515</v>
      </c>
      <c r="G1776" s="14">
        <v>4</v>
      </c>
      <c r="H1776" s="15">
        <v>402</v>
      </c>
      <c r="I1776" s="15" t="s">
        <v>1516</v>
      </c>
      <c r="J1776" s="205"/>
      <c r="K1776" s="205"/>
      <c r="L1776" s="205"/>
      <c r="M1776" s="202"/>
    </row>
    <row r="1777" spans="1:13" ht="13.5">
      <c r="A1777" s="191" t="s">
        <v>1517</v>
      </c>
      <c r="B1777" s="191" t="s">
        <v>1563</v>
      </c>
      <c r="C1777" s="216">
        <v>9</v>
      </c>
      <c r="D1777" s="216">
        <v>3</v>
      </c>
      <c r="E1777" s="210" t="s">
        <v>32</v>
      </c>
      <c r="F1777" s="14" t="s">
        <v>1564</v>
      </c>
      <c r="G1777" s="14">
        <v>5</v>
      </c>
      <c r="H1777" s="15" t="s">
        <v>230</v>
      </c>
      <c r="I1777" s="15" t="s">
        <v>210</v>
      </c>
      <c r="J1777" s="203">
        <v>54.92</v>
      </c>
      <c r="K1777" s="203">
        <f t="shared" si="38"/>
        <v>43</v>
      </c>
      <c r="L1777" s="203">
        <f t="shared" si="39"/>
        <v>11.920000000000002</v>
      </c>
      <c r="M1777" s="200">
        <f>SUMPRODUCT(TEXT(L1777-{0,5,15,25,35},"0;\0")*{0,2,3,3,7})</f>
        <v>14</v>
      </c>
    </row>
    <row r="1778" spans="1:13" ht="13.5">
      <c r="A1778" s="193" t="s">
        <v>1514</v>
      </c>
      <c r="B1778" s="193"/>
      <c r="C1778" s="217"/>
      <c r="D1778" s="217"/>
      <c r="E1778" s="211"/>
      <c r="F1778" s="14" t="s">
        <v>1515</v>
      </c>
      <c r="G1778" s="14">
        <v>4</v>
      </c>
      <c r="H1778" s="15">
        <v>402</v>
      </c>
      <c r="I1778" s="15" t="s">
        <v>1516</v>
      </c>
      <c r="J1778" s="205"/>
      <c r="K1778" s="205"/>
      <c r="L1778" s="205"/>
      <c r="M1778" s="202"/>
    </row>
    <row r="1779" spans="1:13" ht="13.5">
      <c r="A1779" s="192" t="s">
        <v>1521</v>
      </c>
      <c r="B1779" s="192" t="s">
        <v>1565</v>
      </c>
      <c r="C1779" s="214">
        <v>6</v>
      </c>
      <c r="D1779" s="214">
        <v>8</v>
      </c>
      <c r="E1779" s="195" t="s">
        <v>1526</v>
      </c>
      <c r="F1779" s="14" t="s">
        <v>1520</v>
      </c>
      <c r="G1779" s="14">
        <v>5</v>
      </c>
      <c r="H1779" s="15" t="s">
        <v>231</v>
      </c>
      <c r="I1779" s="15" t="s">
        <v>210</v>
      </c>
      <c r="J1779" s="198">
        <v>62.22</v>
      </c>
      <c r="K1779" s="203">
        <f t="shared" si="38"/>
        <v>41.666666666666664</v>
      </c>
      <c r="L1779" s="203">
        <f t="shared" si="39"/>
        <v>20.553333333333335</v>
      </c>
      <c r="M1779" s="200">
        <f>SUMPRODUCT(TEXT(L1779-{0,5,15,25,35},"0;\0")*{0,2,3,3,7})</f>
        <v>50</v>
      </c>
    </row>
    <row r="1780" spans="1:13" ht="13.5">
      <c r="A1780" s="192" t="s">
        <v>1514</v>
      </c>
      <c r="B1780" s="192"/>
      <c r="C1780" s="214"/>
      <c r="D1780" s="214"/>
      <c r="E1780" s="195"/>
      <c r="F1780" s="14" t="s">
        <v>1520</v>
      </c>
      <c r="G1780" s="14">
        <v>5</v>
      </c>
      <c r="H1780" s="15">
        <v>508</v>
      </c>
      <c r="I1780" s="15" t="s">
        <v>210</v>
      </c>
      <c r="J1780" s="198"/>
      <c r="K1780" s="204"/>
      <c r="L1780" s="204"/>
      <c r="M1780" s="201"/>
    </row>
    <row r="1781" spans="1:13" ht="13.5">
      <c r="A1781" s="193" t="s">
        <v>1514</v>
      </c>
      <c r="B1781" s="193"/>
      <c r="C1781" s="215"/>
      <c r="D1781" s="215"/>
      <c r="E1781" s="196"/>
      <c r="F1781" s="14" t="s">
        <v>1515</v>
      </c>
      <c r="G1781" s="14">
        <v>4</v>
      </c>
      <c r="H1781" s="15">
        <v>402</v>
      </c>
      <c r="I1781" s="15" t="s">
        <v>1516</v>
      </c>
      <c r="J1781" s="199"/>
      <c r="K1781" s="205"/>
      <c r="L1781" s="205"/>
      <c r="M1781" s="202"/>
    </row>
    <row r="1782" spans="1:13" ht="13.5">
      <c r="A1782" s="191" t="s">
        <v>1517</v>
      </c>
      <c r="B1782" s="191" t="s">
        <v>1566</v>
      </c>
      <c r="C1782" s="213">
        <v>8</v>
      </c>
      <c r="D1782" s="213">
        <v>1</v>
      </c>
      <c r="E1782" s="194" t="s">
        <v>32</v>
      </c>
      <c r="F1782" s="14" t="s">
        <v>1520</v>
      </c>
      <c r="G1782" s="14">
        <v>5</v>
      </c>
      <c r="H1782" s="15" t="s">
        <v>232</v>
      </c>
      <c r="I1782" s="15" t="s">
        <v>210</v>
      </c>
      <c r="J1782" s="203">
        <v>70.64</v>
      </c>
      <c r="K1782" s="197">
        <f t="shared" ref="K1782:K1812" si="40">15+8*C1782/3+8*(D1782/2)/3</f>
        <v>37.666666666666664</v>
      </c>
      <c r="L1782" s="197">
        <f t="shared" ref="L1782:L1812" si="41">J1782-K1782</f>
        <v>32.973333333333336</v>
      </c>
      <c r="M1782" s="200">
        <f>SUMPRODUCT(TEXT(L1782-{0,5,15,25,35},"0;\0")*{0,2,3,3,7})</f>
        <v>134</v>
      </c>
    </row>
    <row r="1783" spans="1:13" ht="13.5">
      <c r="A1783" s="193" t="s">
        <v>1514</v>
      </c>
      <c r="B1783" s="193"/>
      <c r="C1783" s="215"/>
      <c r="D1783" s="215"/>
      <c r="E1783" s="196"/>
      <c r="F1783" s="14" t="s">
        <v>1515</v>
      </c>
      <c r="G1783" s="14">
        <v>6</v>
      </c>
      <c r="H1783" s="15">
        <v>602</v>
      </c>
      <c r="I1783" s="15" t="s">
        <v>1523</v>
      </c>
      <c r="J1783" s="205"/>
      <c r="K1783" s="199"/>
      <c r="L1783" s="199"/>
      <c r="M1783" s="202"/>
    </row>
    <row r="1784" spans="1:13" ht="13.5">
      <c r="A1784" s="192" t="s">
        <v>1521</v>
      </c>
      <c r="B1784" s="192" t="s">
        <v>1567</v>
      </c>
      <c r="C1784" s="214">
        <v>12</v>
      </c>
      <c r="D1784" s="214">
        <v>7</v>
      </c>
      <c r="E1784" s="195" t="s">
        <v>1526</v>
      </c>
      <c r="F1784" s="14" t="s">
        <v>1520</v>
      </c>
      <c r="G1784" s="14">
        <v>5</v>
      </c>
      <c r="H1784" s="15" t="s">
        <v>233</v>
      </c>
      <c r="I1784" s="15" t="s">
        <v>210</v>
      </c>
      <c r="J1784" s="204">
        <v>53.02</v>
      </c>
      <c r="K1784" s="197">
        <f t="shared" si="40"/>
        <v>56.333333333333336</v>
      </c>
      <c r="L1784" s="197">
        <f t="shared" si="41"/>
        <v>-3.3133333333333326</v>
      </c>
      <c r="M1784" s="200">
        <f>SUMPRODUCT(TEXT(L1784-{0,5,15,25,35},"0;\0")*{0,2,3,3,7})</f>
        <v>0</v>
      </c>
    </row>
    <row r="1785" spans="1:13" ht="13.5">
      <c r="A1785" s="193" t="s">
        <v>1514</v>
      </c>
      <c r="B1785" s="193"/>
      <c r="C1785" s="215"/>
      <c r="D1785" s="215"/>
      <c r="E1785" s="196"/>
      <c r="F1785" s="14" t="s">
        <v>1515</v>
      </c>
      <c r="G1785" s="14">
        <v>4</v>
      </c>
      <c r="H1785" s="15">
        <v>402</v>
      </c>
      <c r="I1785" s="15" t="s">
        <v>1516</v>
      </c>
      <c r="J1785" s="205"/>
      <c r="K1785" s="199"/>
      <c r="L1785" s="199"/>
      <c r="M1785" s="202"/>
    </row>
    <row r="1786" spans="1:13" ht="13.5">
      <c r="A1786" s="191" t="s">
        <v>1517</v>
      </c>
      <c r="B1786" s="191" t="s">
        <v>1568</v>
      </c>
      <c r="C1786" s="213">
        <v>4</v>
      </c>
      <c r="D1786" s="213">
        <v>1</v>
      </c>
      <c r="E1786" s="194" t="s">
        <v>32</v>
      </c>
      <c r="F1786" s="14" t="s">
        <v>1520</v>
      </c>
      <c r="G1786" s="14">
        <v>5</v>
      </c>
      <c r="H1786" s="15">
        <v>509</v>
      </c>
      <c r="I1786" s="15" t="s">
        <v>210</v>
      </c>
      <c r="J1786" s="203">
        <v>34.56</v>
      </c>
      <c r="K1786" s="197">
        <f t="shared" si="40"/>
        <v>26.999999999999996</v>
      </c>
      <c r="L1786" s="197">
        <f t="shared" si="41"/>
        <v>7.5600000000000058</v>
      </c>
      <c r="M1786" s="200">
        <f>SUMPRODUCT(TEXT(L1786-{0,5,15,25,35},"0;\0")*{0,2,3,3,7})</f>
        <v>6</v>
      </c>
    </row>
    <row r="1787" spans="1:13" ht="13.5">
      <c r="A1787" s="193" t="s">
        <v>1514</v>
      </c>
      <c r="B1787" s="193"/>
      <c r="C1787" s="215"/>
      <c r="D1787" s="215"/>
      <c r="E1787" s="196"/>
      <c r="F1787" s="14" t="s">
        <v>1515</v>
      </c>
      <c r="G1787" s="14">
        <v>6</v>
      </c>
      <c r="H1787" s="15">
        <v>603</v>
      </c>
      <c r="I1787" s="15" t="s">
        <v>1516</v>
      </c>
      <c r="J1787" s="205"/>
      <c r="K1787" s="199"/>
      <c r="L1787" s="199"/>
      <c r="M1787" s="202"/>
    </row>
    <row r="1788" spans="1:13" ht="13.5">
      <c r="A1788" s="191" t="s">
        <v>1517</v>
      </c>
      <c r="B1788" s="191" t="s">
        <v>1569</v>
      </c>
      <c r="C1788" s="216">
        <v>4</v>
      </c>
      <c r="D1788" s="216">
        <v>4</v>
      </c>
      <c r="E1788" s="210" t="s">
        <v>32</v>
      </c>
      <c r="F1788" s="14" t="s">
        <v>1564</v>
      </c>
      <c r="G1788" s="14">
        <v>5</v>
      </c>
      <c r="H1788" s="15">
        <v>502</v>
      </c>
      <c r="I1788" s="15" t="s">
        <v>210</v>
      </c>
      <c r="J1788" s="203">
        <v>55.66</v>
      </c>
      <c r="K1788" s="203">
        <f t="shared" si="40"/>
        <v>30.999999999999996</v>
      </c>
      <c r="L1788" s="203">
        <f t="shared" si="41"/>
        <v>24.66</v>
      </c>
      <c r="M1788" s="200">
        <f>SUMPRODUCT(TEXT(L1788-{0,5,15,25,35},"0;\0")*{0,2,3,3,7})</f>
        <v>70</v>
      </c>
    </row>
    <row r="1789" spans="1:13" ht="13.5">
      <c r="A1789" s="193" t="s">
        <v>1514</v>
      </c>
      <c r="B1789" s="193"/>
      <c r="C1789" s="217"/>
      <c r="D1789" s="217"/>
      <c r="E1789" s="211"/>
      <c r="F1789" s="14" t="s">
        <v>1515</v>
      </c>
      <c r="G1789" s="14">
        <v>6</v>
      </c>
      <c r="H1789" s="15">
        <v>603</v>
      </c>
      <c r="I1789" s="15" t="s">
        <v>1516</v>
      </c>
      <c r="J1789" s="205"/>
      <c r="K1789" s="205"/>
      <c r="L1789" s="205"/>
      <c r="M1789" s="202"/>
    </row>
    <row r="1790" spans="1:13" ht="13.5">
      <c r="A1790" s="191" t="s">
        <v>1517</v>
      </c>
      <c r="B1790" s="191" t="s">
        <v>1570</v>
      </c>
      <c r="C1790" s="216">
        <v>3</v>
      </c>
      <c r="D1790" s="216">
        <v>7</v>
      </c>
      <c r="E1790" s="210" t="s">
        <v>32</v>
      </c>
      <c r="F1790" s="14" t="s">
        <v>1520</v>
      </c>
      <c r="G1790" s="14">
        <v>5</v>
      </c>
      <c r="H1790" s="15" t="s">
        <v>234</v>
      </c>
      <c r="I1790" s="15" t="s">
        <v>210</v>
      </c>
      <c r="J1790" s="203">
        <v>53.02</v>
      </c>
      <c r="K1790" s="203">
        <f t="shared" si="40"/>
        <v>32.333333333333336</v>
      </c>
      <c r="L1790" s="203">
        <f t="shared" si="41"/>
        <v>20.686666666666667</v>
      </c>
      <c r="M1790" s="200">
        <f>SUMPRODUCT(TEXT(L1790-{0,5,15,25,35},"0;\0")*{0,2,3,3,7})</f>
        <v>50</v>
      </c>
    </row>
    <row r="1791" spans="1:13" ht="13.5">
      <c r="A1791" s="193" t="s">
        <v>1514</v>
      </c>
      <c r="B1791" s="193"/>
      <c r="C1791" s="217"/>
      <c r="D1791" s="217"/>
      <c r="E1791" s="211"/>
      <c r="F1791" s="14" t="s">
        <v>1515</v>
      </c>
      <c r="G1791" s="14">
        <v>4</v>
      </c>
      <c r="H1791" s="15">
        <v>402</v>
      </c>
      <c r="I1791" s="15" t="s">
        <v>1516</v>
      </c>
      <c r="J1791" s="205"/>
      <c r="K1791" s="205"/>
      <c r="L1791" s="205"/>
      <c r="M1791" s="202"/>
    </row>
    <row r="1792" spans="1:13" ht="13.5">
      <c r="A1792" s="191" t="s">
        <v>1517</v>
      </c>
      <c r="B1792" s="191" t="s">
        <v>1571</v>
      </c>
      <c r="C1792" s="213">
        <v>3</v>
      </c>
      <c r="D1792" s="213">
        <v>5</v>
      </c>
      <c r="E1792" s="194" t="s">
        <v>32</v>
      </c>
      <c r="F1792" s="14" t="s">
        <v>1520</v>
      </c>
      <c r="G1792" s="14">
        <v>6</v>
      </c>
      <c r="H1792" s="118" t="s">
        <v>1572</v>
      </c>
      <c r="I1792" s="15" t="s">
        <v>210</v>
      </c>
      <c r="J1792" s="197">
        <v>59.13</v>
      </c>
      <c r="K1792" s="197">
        <f t="shared" si="40"/>
        <v>29.666666666666668</v>
      </c>
      <c r="L1792" s="197">
        <f t="shared" si="41"/>
        <v>29.463333333333335</v>
      </c>
      <c r="M1792" s="200">
        <f>SUMPRODUCT(TEXT(L1792-{0,5,15,25,35},"0;\0")*{0,2,3,3,7})</f>
        <v>102</v>
      </c>
    </row>
    <row r="1793" spans="1:13" ht="13.5">
      <c r="A1793" s="192" t="s">
        <v>1514</v>
      </c>
      <c r="B1793" s="192"/>
      <c r="C1793" s="214"/>
      <c r="D1793" s="214"/>
      <c r="E1793" s="195"/>
      <c r="F1793" s="14" t="s">
        <v>1520</v>
      </c>
      <c r="G1793" s="14">
        <v>4</v>
      </c>
      <c r="H1793" s="15" t="s">
        <v>235</v>
      </c>
      <c r="I1793" s="15" t="s">
        <v>210</v>
      </c>
      <c r="J1793" s="198"/>
      <c r="K1793" s="198"/>
      <c r="L1793" s="198"/>
      <c r="M1793" s="201"/>
    </row>
    <row r="1794" spans="1:13" ht="13.5">
      <c r="A1794" s="193" t="s">
        <v>1514</v>
      </c>
      <c r="B1794" s="193"/>
      <c r="C1794" s="215"/>
      <c r="D1794" s="215"/>
      <c r="E1794" s="196"/>
      <c r="F1794" s="14" t="s">
        <v>1515</v>
      </c>
      <c r="G1794" s="14">
        <v>4</v>
      </c>
      <c r="H1794" s="15">
        <v>402</v>
      </c>
      <c r="I1794" s="15" t="s">
        <v>1516</v>
      </c>
      <c r="J1794" s="199"/>
      <c r="K1794" s="199"/>
      <c r="L1794" s="199"/>
      <c r="M1794" s="202"/>
    </row>
    <row r="1795" spans="1:13" ht="13.5">
      <c r="A1795" s="191" t="s">
        <v>1517</v>
      </c>
      <c r="B1795" s="191" t="s">
        <v>1573</v>
      </c>
      <c r="C1795" s="216">
        <v>2</v>
      </c>
      <c r="D1795" s="216">
        <v>4</v>
      </c>
      <c r="E1795" s="210" t="s">
        <v>32</v>
      </c>
      <c r="F1795" s="14" t="s">
        <v>1520</v>
      </c>
      <c r="G1795" s="14">
        <v>6</v>
      </c>
      <c r="H1795" s="15" t="s">
        <v>236</v>
      </c>
      <c r="I1795" s="15" t="s">
        <v>210</v>
      </c>
      <c r="J1795" s="203">
        <v>55.56</v>
      </c>
      <c r="K1795" s="203">
        <f t="shared" si="40"/>
        <v>25.666666666666664</v>
      </c>
      <c r="L1795" s="203">
        <f t="shared" si="41"/>
        <v>29.893333333333338</v>
      </c>
      <c r="M1795" s="200">
        <f>SUMPRODUCT(TEXT(L1795-{0,5,15,25,35},"0;\0")*{0,2,3,3,7})</f>
        <v>110</v>
      </c>
    </row>
    <row r="1796" spans="1:13" ht="13.5">
      <c r="A1796" s="193" t="s">
        <v>1514</v>
      </c>
      <c r="B1796" s="193"/>
      <c r="C1796" s="217"/>
      <c r="D1796" s="217"/>
      <c r="E1796" s="211"/>
      <c r="F1796" s="14" t="s">
        <v>1515</v>
      </c>
      <c r="G1796" s="14">
        <v>6</v>
      </c>
      <c r="H1796" s="15">
        <v>603</v>
      </c>
      <c r="I1796" s="15" t="s">
        <v>1516</v>
      </c>
      <c r="J1796" s="205"/>
      <c r="K1796" s="205"/>
      <c r="L1796" s="205"/>
      <c r="M1796" s="202"/>
    </row>
    <row r="1797" spans="1:13" ht="13.5">
      <c r="A1797" s="191" t="s">
        <v>1517</v>
      </c>
      <c r="B1797" s="191" t="s">
        <v>1574</v>
      </c>
      <c r="C1797" s="216">
        <v>11</v>
      </c>
      <c r="D1797" s="216">
        <v>8</v>
      </c>
      <c r="E1797" s="210" t="s">
        <v>32</v>
      </c>
      <c r="F1797" s="14" t="s">
        <v>1520</v>
      </c>
      <c r="G1797" s="14">
        <v>6</v>
      </c>
      <c r="H1797" s="15" t="s">
        <v>237</v>
      </c>
      <c r="I1797" s="15" t="s">
        <v>210</v>
      </c>
      <c r="J1797" s="203">
        <v>53.95</v>
      </c>
      <c r="K1797" s="203">
        <f t="shared" si="40"/>
        <v>54.999999999999993</v>
      </c>
      <c r="L1797" s="203">
        <f t="shared" si="41"/>
        <v>-1.0499999999999901</v>
      </c>
      <c r="M1797" s="200">
        <f>SUMPRODUCT(TEXT(L1797-{0,5,15,25,35},"0;\0")*{0,2,3,3,7})</f>
        <v>0</v>
      </c>
    </row>
    <row r="1798" spans="1:13" ht="13.5">
      <c r="A1798" s="193" t="s">
        <v>1514</v>
      </c>
      <c r="B1798" s="193"/>
      <c r="C1798" s="217"/>
      <c r="D1798" s="217"/>
      <c r="E1798" s="211"/>
      <c r="F1798" s="14" t="s">
        <v>1524</v>
      </c>
      <c r="G1798" s="14">
        <v>4</v>
      </c>
      <c r="H1798" s="14">
        <v>409</v>
      </c>
      <c r="I1798" s="15" t="s">
        <v>1516</v>
      </c>
      <c r="J1798" s="205"/>
      <c r="K1798" s="205"/>
      <c r="L1798" s="205"/>
      <c r="M1798" s="202"/>
    </row>
    <row r="1799" spans="1:13" ht="13.5">
      <c r="A1799" s="191" t="s">
        <v>1517</v>
      </c>
      <c r="B1799" s="191" t="s">
        <v>1575</v>
      </c>
      <c r="C1799" s="216">
        <v>4</v>
      </c>
      <c r="D1799" s="216">
        <v>0</v>
      </c>
      <c r="E1799" s="210" t="s">
        <v>32</v>
      </c>
      <c r="F1799" s="14" t="s">
        <v>1520</v>
      </c>
      <c r="G1799" s="14">
        <v>6</v>
      </c>
      <c r="H1799" s="15" t="s">
        <v>238</v>
      </c>
      <c r="I1799" s="15" t="s">
        <v>210</v>
      </c>
      <c r="J1799" s="203">
        <v>34.24</v>
      </c>
      <c r="K1799" s="203">
        <f t="shared" si="40"/>
        <v>25.666666666666664</v>
      </c>
      <c r="L1799" s="203">
        <f t="shared" si="41"/>
        <v>8.5733333333333377</v>
      </c>
      <c r="M1799" s="200">
        <f>SUMPRODUCT(TEXT(L1799-{0,5,15,25,35},"0;\0")*{0,2,3,3,7})</f>
        <v>8</v>
      </c>
    </row>
    <row r="1800" spans="1:13" ht="13.5">
      <c r="A1800" s="193" t="s">
        <v>1514</v>
      </c>
      <c r="B1800" s="193"/>
      <c r="C1800" s="217"/>
      <c r="D1800" s="217"/>
      <c r="E1800" s="211"/>
      <c r="F1800" s="14" t="s">
        <v>1515</v>
      </c>
      <c r="G1800" s="14">
        <v>3</v>
      </c>
      <c r="H1800" s="14">
        <v>306</v>
      </c>
      <c r="I1800" s="15" t="s">
        <v>1516</v>
      </c>
      <c r="J1800" s="205"/>
      <c r="K1800" s="205"/>
      <c r="L1800" s="205"/>
      <c r="M1800" s="202"/>
    </row>
    <row r="1801" spans="1:13" ht="13.5">
      <c r="A1801" s="191" t="s">
        <v>1517</v>
      </c>
      <c r="B1801" s="191" t="s">
        <v>1576</v>
      </c>
      <c r="C1801" s="216">
        <v>8</v>
      </c>
      <c r="D1801" s="216">
        <v>3</v>
      </c>
      <c r="E1801" s="210" t="s">
        <v>32</v>
      </c>
      <c r="F1801" s="14" t="s">
        <v>1564</v>
      </c>
      <c r="G1801" s="14">
        <v>4</v>
      </c>
      <c r="H1801" s="15">
        <v>405</v>
      </c>
      <c r="I1801" s="15" t="s">
        <v>210</v>
      </c>
      <c r="J1801" s="203">
        <v>56.46</v>
      </c>
      <c r="K1801" s="203">
        <f t="shared" si="40"/>
        <v>40.333333333333329</v>
      </c>
      <c r="L1801" s="203">
        <f t="shared" si="41"/>
        <v>16.126666666666672</v>
      </c>
      <c r="M1801" s="200">
        <f>SUMPRODUCT(TEXT(L1801-{0,5,15,25,35},"0;\0")*{0,2,3,3,7})</f>
        <v>25</v>
      </c>
    </row>
    <row r="1802" spans="1:13" ht="13.5">
      <c r="A1802" s="193" t="s">
        <v>1514</v>
      </c>
      <c r="B1802" s="193"/>
      <c r="C1802" s="217"/>
      <c r="D1802" s="217"/>
      <c r="E1802" s="211"/>
      <c r="F1802" s="14" t="s">
        <v>1515</v>
      </c>
      <c r="G1802" s="14">
        <v>6</v>
      </c>
      <c r="H1802" s="15">
        <v>603</v>
      </c>
      <c r="I1802" s="15" t="s">
        <v>1516</v>
      </c>
      <c r="J1802" s="205"/>
      <c r="K1802" s="205"/>
      <c r="L1802" s="205"/>
      <c r="M1802" s="202"/>
    </row>
    <row r="1803" spans="1:13" ht="27">
      <c r="A1803" s="116" t="s">
        <v>1517</v>
      </c>
      <c r="B1803" s="116" t="s">
        <v>1577</v>
      </c>
      <c r="C1803" s="14">
        <v>5</v>
      </c>
      <c r="D1803" s="14">
        <v>0</v>
      </c>
      <c r="E1803" s="98" t="s">
        <v>32</v>
      </c>
      <c r="F1803" s="14" t="s">
        <v>1520</v>
      </c>
      <c r="G1803" s="14">
        <v>6</v>
      </c>
      <c r="H1803" s="15" t="s">
        <v>239</v>
      </c>
      <c r="I1803" s="15" t="s">
        <v>210</v>
      </c>
      <c r="J1803" s="35">
        <v>80.61</v>
      </c>
      <c r="K1803" s="35">
        <f t="shared" si="40"/>
        <v>28.333333333333336</v>
      </c>
      <c r="L1803" s="35">
        <f t="shared" si="41"/>
        <v>52.276666666666664</v>
      </c>
      <c r="M1803" s="23">
        <f>SUMPRODUCT(TEXT(L1803-{0,5,15,25,35},"0;\0")*{0,2,3,3,7})</f>
        <v>405</v>
      </c>
    </row>
    <row r="1804" spans="1:13" ht="13.5">
      <c r="A1804" s="219" t="s">
        <v>1517</v>
      </c>
      <c r="B1804" s="219" t="s">
        <v>1578</v>
      </c>
      <c r="C1804" s="213">
        <v>13</v>
      </c>
      <c r="D1804" s="213">
        <v>7</v>
      </c>
      <c r="E1804" s="210" t="s">
        <v>32</v>
      </c>
      <c r="F1804" s="14" t="s">
        <v>1515</v>
      </c>
      <c r="G1804" s="113">
        <v>6</v>
      </c>
      <c r="H1804" s="113">
        <v>611</v>
      </c>
      <c r="I1804" s="14" t="s">
        <v>1523</v>
      </c>
      <c r="J1804" s="197">
        <v>31.06</v>
      </c>
      <c r="K1804" s="197">
        <f t="shared" si="40"/>
        <v>59</v>
      </c>
      <c r="L1804" s="197">
        <f t="shared" si="41"/>
        <v>-27.94</v>
      </c>
      <c r="M1804" s="200">
        <f>SUMPRODUCT(TEXT(L1804-{0,5,15,25,35},"0;\0")*{0,2,3,3,7})</f>
        <v>0</v>
      </c>
    </row>
    <row r="1805" spans="1:13" ht="13.5">
      <c r="A1805" s="218" t="s">
        <v>1514</v>
      </c>
      <c r="B1805" s="218"/>
      <c r="C1805" s="215"/>
      <c r="D1805" s="215"/>
      <c r="E1805" s="211"/>
      <c r="F1805" s="14" t="s">
        <v>1515</v>
      </c>
      <c r="G1805" s="14">
        <v>4</v>
      </c>
      <c r="H1805" s="113">
        <v>404</v>
      </c>
      <c r="I1805" s="14" t="s">
        <v>1516</v>
      </c>
      <c r="J1805" s="199"/>
      <c r="K1805" s="199"/>
      <c r="L1805" s="199"/>
      <c r="M1805" s="202"/>
    </row>
    <row r="1806" spans="1:13" ht="13.5">
      <c r="A1806" s="220" t="s">
        <v>1521</v>
      </c>
      <c r="B1806" s="220" t="s">
        <v>1579</v>
      </c>
      <c r="C1806" s="214">
        <v>14</v>
      </c>
      <c r="D1806" s="214">
        <v>8</v>
      </c>
      <c r="E1806" s="221" t="s">
        <v>1526</v>
      </c>
      <c r="F1806" s="14" t="s">
        <v>1515</v>
      </c>
      <c r="G1806" s="14">
        <v>6</v>
      </c>
      <c r="H1806" s="113">
        <v>606</v>
      </c>
      <c r="I1806" s="14" t="s">
        <v>1523</v>
      </c>
      <c r="J1806" s="198">
        <v>29.87</v>
      </c>
      <c r="K1806" s="197">
        <f t="shared" si="40"/>
        <v>63</v>
      </c>
      <c r="L1806" s="197">
        <f t="shared" si="41"/>
        <v>-33.129999999999995</v>
      </c>
      <c r="M1806" s="200">
        <f>SUMPRODUCT(TEXT(L1806-{0,5,15,25,35},"0;\0")*{0,2,3,3,7})</f>
        <v>0</v>
      </c>
    </row>
    <row r="1807" spans="1:13" ht="13.5">
      <c r="A1807" s="218" t="s">
        <v>1514</v>
      </c>
      <c r="B1807" s="218"/>
      <c r="C1807" s="215"/>
      <c r="D1807" s="215"/>
      <c r="E1807" s="217"/>
      <c r="F1807" s="14" t="s">
        <v>1515</v>
      </c>
      <c r="G1807" s="14">
        <v>4</v>
      </c>
      <c r="H1807" s="113">
        <v>404</v>
      </c>
      <c r="I1807" s="14" t="s">
        <v>1516</v>
      </c>
      <c r="J1807" s="199"/>
      <c r="K1807" s="199"/>
      <c r="L1807" s="199"/>
      <c r="M1807" s="202"/>
    </row>
    <row r="1808" spans="1:13" ht="13.5">
      <c r="A1808" s="219" t="s">
        <v>1517</v>
      </c>
      <c r="B1808" s="219" t="s">
        <v>1580</v>
      </c>
      <c r="C1808" s="213">
        <v>10</v>
      </c>
      <c r="D1808" s="213">
        <v>4</v>
      </c>
      <c r="E1808" s="216" t="s">
        <v>1534</v>
      </c>
      <c r="F1808" s="14" t="s">
        <v>1515</v>
      </c>
      <c r="G1808" s="14">
        <v>6</v>
      </c>
      <c r="H1808" s="113">
        <v>605</v>
      </c>
      <c r="I1808" s="14" t="s">
        <v>1523</v>
      </c>
      <c r="J1808" s="197">
        <v>25.61</v>
      </c>
      <c r="K1808" s="197">
        <f t="shared" si="40"/>
        <v>47.000000000000007</v>
      </c>
      <c r="L1808" s="197">
        <f t="shared" si="41"/>
        <v>-21.390000000000008</v>
      </c>
      <c r="M1808" s="200">
        <f>SUMPRODUCT(TEXT(L1808-{0,5,15,25,35},"0;\0")*{0,2,3,3,7})</f>
        <v>0</v>
      </c>
    </row>
    <row r="1809" spans="1:13" ht="13.5">
      <c r="A1809" s="218" t="s">
        <v>1514</v>
      </c>
      <c r="B1809" s="218"/>
      <c r="C1809" s="215"/>
      <c r="D1809" s="215"/>
      <c r="E1809" s="217"/>
      <c r="F1809" s="14" t="s">
        <v>1515</v>
      </c>
      <c r="G1809" s="14">
        <v>4</v>
      </c>
      <c r="H1809" s="113">
        <v>404</v>
      </c>
      <c r="I1809" s="14" t="s">
        <v>1516</v>
      </c>
      <c r="J1809" s="199"/>
      <c r="K1809" s="199"/>
      <c r="L1809" s="199"/>
      <c r="M1809" s="202"/>
    </row>
    <row r="1810" spans="1:13" ht="13.5">
      <c r="A1810" s="216" t="s">
        <v>1517</v>
      </c>
      <c r="B1810" s="216" t="s">
        <v>1581</v>
      </c>
      <c r="C1810" s="213">
        <v>1</v>
      </c>
      <c r="D1810" s="213">
        <v>2</v>
      </c>
      <c r="E1810" s="98" t="s">
        <v>32</v>
      </c>
      <c r="F1810" s="14" t="s">
        <v>209</v>
      </c>
      <c r="G1810" s="14">
        <v>3</v>
      </c>
      <c r="H1810" s="14">
        <v>317</v>
      </c>
      <c r="I1810" s="15" t="s">
        <v>210</v>
      </c>
      <c r="J1810" s="203">
        <v>22.12</v>
      </c>
      <c r="K1810" s="197">
        <f t="shared" si="40"/>
        <v>20.333333333333336</v>
      </c>
      <c r="L1810" s="197">
        <f t="shared" si="41"/>
        <v>1.7866666666666653</v>
      </c>
      <c r="M1810" s="200">
        <f>SUMPRODUCT(TEXT(L1810-{0,5,15,25,35},"0;\0")*{0,2,3,3,7})</f>
        <v>0</v>
      </c>
    </row>
    <row r="1811" spans="1:13" ht="13.5">
      <c r="A1811" s="217" t="s">
        <v>1514</v>
      </c>
      <c r="B1811" s="217"/>
      <c r="C1811" s="215"/>
      <c r="D1811" s="215"/>
      <c r="E1811" s="119" t="s">
        <v>1534</v>
      </c>
      <c r="F1811" s="14" t="s">
        <v>1515</v>
      </c>
      <c r="G1811" s="14">
        <v>3</v>
      </c>
      <c r="H1811" s="113">
        <v>306</v>
      </c>
      <c r="I1811" s="15" t="s">
        <v>1516</v>
      </c>
      <c r="J1811" s="205"/>
      <c r="K1811" s="199"/>
      <c r="L1811" s="199"/>
      <c r="M1811" s="202"/>
    </row>
    <row r="1812" spans="1:13" ht="27">
      <c r="A1812" s="221" t="s">
        <v>1521</v>
      </c>
      <c r="B1812" s="221" t="s">
        <v>1582</v>
      </c>
      <c r="C1812" s="214">
        <v>12</v>
      </c>
      <c r="D1812" s="214">
        <v>6</v>
      </c>
      <c r="E1812" s="195" t="s">
        <v>1526</v>
      </c>
      <c r="F1812" s="115" t="s">
        <v>1540</v>
      </c>
      <c r="G1812" s="14">
        <v>4</v>
      </c>
      <c r="H1812" s="15">
        <v>414</v>
      </c>
      <c r="I1812" s="15" t="s">
        <v>1583</v>
      </c>
      <c r="J1812" s="198">
        <v>51.81</v>
      </c>
      <c r="K1812" s="197">
        <f t="shared" si="40"/>
        <v>55</v>
      </c>
      <c r="L1812" s="197">
        <f t="shared" si="41"/>
        <v>-3.1899999999999977</v>
      </c>
      <c r="M1812" s="200">
        <f>SUMPRODUCT(TEXT(L1812-{0,5,15,25,35},"0;\0")*{0,2,3,3,7})</f>
        <v>0</v>
      </c>
    </row>
    <row r="1813" spans="1:13" ht="13.5">
      <c r="A1813" s="217" t="s">
        <v>1514</v>
      </c>
      <c r="B1813" s="217"/>
      <c r="C1813" s="215"/>
      <c r="D1813" s="215"/>
      <c r="E1813" s="196"/>
      <c r="F1813" s="14" t="s">
        <v>1515</v>
      </c>
      <c r="G1813" s="14">
        <v>3</v>
      </c>
      <c r="H1813" s="113">
        <v>306</v>
      </c>
      <c r="I1813" s="15" t="s">
        <v>1516</v>
      </c>
      <c r="J1813" s="199"/>
      <c r="K1813" s="199"/>
      <c r="L1813" s="199"/>
      <c r="M1813" s="202"/>
    </row>
    <row r="1814" spans="1:13" ht="27">
      <c r="A1814" s="14" t="s">
        <v>1517</v>
      </c>
      <c r="B1814" s="14" t="s">
        <v>1584</v>
      </c>
      <c r="C1814" s="113">
        <v>0</v>
      </c>
      <c r="D1814" s="113">
        <v>0</v>
      </c>
      <c r="E1814" s="98" t="s">
        <v>32</v>
      </c>
      <c r="F1814" s="14" t="s">
        <v>1524</v>
      </c>
      <c r="G1814" s="14">
        <v>4</v>
      </c>
      <c r="H1814" s="14">
        <v>409</v>
      </c>
      <c r="I1814" s="15" t="s">
        <v>1516</v>
      </c>
      <c r="J1814" s="35">
        <v>0.95</v>
      </c>
      <c r="K1814" s="77">
        <f t="shared" ref="K1814:K1845" si="42">15+8*C1814/3+8*(D1814/2)/3</f>
        <v>15</v>
      </c>
      <c r="L1814" s="77">
        <f t="shared" ref="L1814:L1845" si="43">J1814-K1814</f>
        <v>-14.05</v>
      </c>
      <c r="M1814" s="23">
        <f>SUMPRODUCT(TEXT(L1814-{0,5,15,25,35},"0;\0")*{0,2,3,3,7})</f>
        <v>0</v>
      </c>
    </row>
    <row r="1815" spans="1:13" ht="13.5">
      <c r="A1815" s="216" t="s">
        <v>1517</v>
      </c>
      <c r="B1815" s="216" t="s">
        <v>1585</v>
      </c>
      <c r="C1815" s="213">
        <v>0</v>
      </c>
      <c r="D1815" s="213">
        <v>0</v>
      </c>
      <c r="E1815" s="210" t="s">
        <v>32</v>
      </c>
      <c r="F1815" s="14" t="s">
        <v>1520</v>
      </c>
      <c r="G1815" s="14">
        <v>5</v>
      </c>
      <c r="H1815" s="15" t="s">
        <v>229</v>
      </c>
      <c r="I1815" s="15" t="s">
        <v>210</v>
      </c>
      <c r="J1815" s="203">
        <v>25.35</v>
      </c>
      <c r="K1815" s="197">
        <f t="shared" si="42"/>
        <v>15</v>
      </c>
      <c r="L1815" s="197">
        <f t="shared" si="43"/>
        <v>10.350000000000001</v>
      </c>
      <c r="M1815" s="200">
        <f>SUMPRODUCT(TEXT(L1815-{0,5,15,25,35},"0;\0")*{0,2,3,3,7})</f>
        <v>10</v>
      </c>
    </row>
    <row r="1816" spans="1:13" ht="13.5">
      <c r="A1816" s="217" t="s">
        <v>1514</v>
      </c>
      <c r="B1816" s="217"/>
      <c r="C1816" s="215"/>
      <c r="D1816" s="215"/>
      <c r="E1816" s="211"/>
      <c r="F1816" s="14" t="s">
        <v>1524</v>
      </c>
      <c r="G1816" s="14">
        <v>4</v>
      </c>
      <c r="H1816" s="14">
        <v>409</v>
      </c>
      <c r="I1816" s="15" t="s">
        <v>1516</v>
      </c>
      <c r="J1816" s="205"/>
      <c r="K1816" s="199"/>
      <c r="L1816" s="199"/>
      <c r="M1816" s="202"/>
    </row>
    <row r="1817" spans="1:13" ht="27">
      <c r="A1817" s="14" t="s">
        <v>1517</v>
      </c>
      <c r="B1817" s="14" t="s">
        <v>1586</v>
      </c>
      <c r="C1817" s="113">
        <v>0</v>
      </c>
      <c r="D1817" s="113">
        <v>0</v>
      </c>
      <c r="E1817" s="117" t="s">
        <v>32</v>
      </c>
      <c r="F1817" s="14" t="s">
        <v>1515</v>
      </c>
      <c r="G1817" s="14">
        <v>4</v>
      </c>
      <c r="H1817" s="15">
        <v>402</v>
      </c>
      <c r="I1817" s="15" t="s">
        <v>1516</v>
      </c>
      <c r="J1817" s="35">
        <v>1.02</v>
      </c>
      <c r="K1817" s="77">
        <f t="shared" si="42"/>
        <v>15</v>
      </c>
      <c r="L1817" s="77">
        <f t="shared" si="43"/>
        <v>-13.98</v>
      </c>
      <c r="M1817" s="23">
        <f>SUMPRODUCT(TEXT(L1817-{0,5,15,25,35},"0;\0")*{0,2,3,3,7})</f>
        <v>0</v>
      </c>
    </row>
    <row r="1818" spans="1:13" ht="27">
      <c r="A1818" s="14" t="s">
        <v>1517</v>
      </c>
      <c r="B1818" s="14" t="s">
        <v>1587</v>
      </c>
      <c r="C1818" s="113">
        <v>0</v>
      </c>
      <c r="D1818" s="113">
        <v>0</v>
      </c>
      <c r="E1818" s="117" t="s">
        <v>32</v>
      </c>
      <c r="F1818" s="14" t="s">
        <v>1515</v>
      </c>
      <c r="G1818" s="14">
        <v>4</v>
      </c>
      <c r="H1818" s="15">
        <v>402</v>
      </c>
      <c r="I1818" s="15" t="s">
        <v>1516</v>
      </c>
      <c r="J1818" s="35">
        <v>1.02</v>
      </c>
      <c r="K1818" s="77">
        <f t="shared" si="42"/>
        <v>15</v>
      </c>
      <c r="L1818" s="77">
        <f t="shared" si="43"/>
        <v>-13.98</v>
      </c>
      <c r="M1818" s="23">
        <f>SUMPRODUCT(TEXT(L1818-{0,5,15,25,35},"0;\0")*{0,2,3,3,7})</f>
        <v>0</v>
      </c>
    </row>
    <row r="1819" spans="1:13" ht="27">
      <c r="A1819" s="14" t="s">
        <v>1517</v>
      </c>
      <c r="B1819" s="14" t="s">
        <v>1588</v>
      </c>
      <c r="C1819" s="113">
        <v>0</v>
      </c>
      <c r="D1819" s="113">
        <v>2</v>
      </c>
      <c r="E1819" s="117" t="s">
        <v>32</v>
      </c>
      <c r="F1819" s="14" t="s">
        <v>1515</v>
      </c>
      <c r="G1819" s="14">
        <v>3</v>
      </c>
      <c r="H1819" s="113">
        <v>306</v>
      </c>
      <c r="I1819" s="15" t="s">
        <v>1516</v>
      </c>
      <c r="J1819" s="35">
        <v>2.2400000000000002</v>
      </c>
      <c r="K1819" s="77">
        <f t="shared" si="42"/>
        <v>17.666666666666668</v>
      </c>
      <c r="L1819" s="77">
        <f t="shared" si="43"/>
        <v>-15.426666666666668</v>
      </c>
      <c r="M1819" s="23">
        <f>SUMPRODUCT(TEXT(L1819-{0,5,15,25,35},"0;\0")*{0,2,3,3,7})</f>
        <v>0</v>
      </c>
    </row>
    <row r="1820" spans="1:13" ht="27">
      <c r="A1820" s="14" t="s">
        <v>1517</v>
      </c>
      <c r="B1820" s="14" t="s">
        <v>1589</v>
      </c>
      <c r="C1820" s="113">
        <v>0</v>
      </c>
      <c r="D1820" s="113">
        <v>7</v>
      </c>
      <c r="E1820" s="117" t="s">
        <v>32</v>
      </c>
      <c r="F1820" s="14" t="s">
        <v>1515</v>
      </c>
      <c r="G1820" s="14">
        <v>3</v>
      </c>
      <c r="H1820" s="113">
        <v>306</v>
      </c>
      <c r="I1820" s="15" t="s">
        <v>1516</v>
      </c>
      <c r="J1820" s="35">
        <v>2.2400000000000002</v>
      </c>
      <c r="K1820" s="77">
        <f t="shared" si="42"/>
        <v>24.333333333333336</v>
      </c>
      <c r="L1820" s="77">
        <f t="shared" si="43"/>
        <v>-22.093333333333334</v>
      </c>
      <c r="M1820" s="23">
        <f>SUMPRODUCT(TEXT(L1820-{0,5,15,25,35},"0;\0")*{0,2,3,3,7})</f>
        <v>0</v>
      </c>
    </row>
    <row r="1821" spans="1:13" ht="13.5">
      <c r="A1821" s="216" t="s">
        <v>1517</v>
      </c>
      <c r="B1821" s="216" t="s">
        <v>1590</v>
      </c>
      <c r="C1821" s="213">
        <v>3</v>
      </c>
      <c r="D1821" s="213">
        <v>2</v>
      </c>
      <c r="E1821" s="210" t="s">
        <v>32</v>
      </c>
      <c r="F1821" s="14" t="s">
        <v>1515</v>
      </c>
      <c r="G1821" s="14">
        <v>4</v>
      </c>
      <c r="H1821" s="14">
        <v>410</v>
      </c>
      <c r="I1821" s="15" t="s">
        <v>1516</v>
      </c>
      <c r="J1821" s="203">
        <v>35.380000000000003</v>
      </c>
      <c r="K1821" s="197">
        <f t="shared" si="42"/>
        <v>25.666666666666668</v>
      </c>
      <c r="L1821" s="197">
        <f t="shared" si="43"/>
        <v>9.7133333333333347</v>
      </c>
      <c r="M1821" s="200">
        <f>SUMPRODUCT(TEXT(L1821-{0,5,15,25,35},"0;\0")*{0,2,3,3,7})</f>
        <v>10</v>
      </c>
    </row>
    <row r="1822" spans="1:13" ht="13.5">
      <c r="A1822" s="217" t="s">
        <v>1514</v>
      </c>
      <c r="B1822" s="217"/>
      <c r="C1822" s="215"/>
      <c r="D1822" s="215"/>
      <c r="E1822" s="211"/>
      <c r="F1822" s="14" t="s">
        <v>1520</v>
      </c>
      <c r="G1822" s="14">
        <v>1</v>
      </c>
      <c r="H1822" s="14">
        <v>108</v>
      </c>
      <c r="I1822" s="15" t="s">
        <v>1591</v>
      </c>
      <c r="J1822" s="205"/>
      <c r="K1822" s="199"/>
      <c r="L1822" s="199"/>
      <c r="M1822" s="202"/>
    </row>
    <row r="1823" spans="1:13" ht="13.5">
      <c r="A1823" s="216" t="s">
        <v>1517</v>
      </c>
      <c r="B1823" s="216" t="s">
        <v>1592</v>
      </c>
      <c r="C1823" s="222">
        <v>0</v>
      </c>
      <c r="D1823" s="222">
        <v>0</v>
      </c>
      <c r="E1823" s="210" t="s">
        <v>32</v>
      </c>
      <c r="F1823" s="14" t="s">
        <v>209</v>
      </c>
      <c r="G1823" s="14">
        <v>4</v>
      </c>
      <c r="H1823" s="14">
        <v>402</v>
      </c>
      <c r="I1823" s="15" t="s">
        <v>1591</v>
      </c>
      <c r="J1823" s="203">
        <v>24.27</v>
      </c>
      <c r="K1823" s="197">
        <f t="shared" si="42"/>
        <v>15</v>
      </c>
      <c r="L1823" s="197">
        <f t="shared" si="43"/>
        <v>9.27</v>
      </c>
      <c r="M1823" s="200">
        <f>SUMPRODUCT(TEXT(L1823-{0,5,15,25,35},"0;\0")*{0,2,3,3,7})</f>
        <v>8</v>
      </c>
    </row>
    <row r="1824" spans="1:13" ht="13.5">
      <c r="A1824" s="217" t="s">
        <v>1514</v>
      </c>
      <c r="B1824" s="217"/>
      <c r="C1824" s="222"/>
      <c r="D1824" s="222"/>
      <c r="E1824" s="211"/>
      <c r="F1824" s="14" t="s">
        <v>1515</v>
      </c>
      <c r="G1824" s="14">
        <v>4</v>
      </c>
      <c r="H1824" s="15">
        <v>402</v>
      </c>
      <c r="I1824" s="15" t="s">
        <v>1516</v>
      </c>
      <c r="J1824" s="205"/>
      <c r="K1824" s="199"/>
      <c r="L1824" s="199"/>
      <c r="M1824" s="202"/>
    </row>
    <row r="1825" spans="1:13" ht="13.5">
      <c r="A1825" s="216" t="s">
        <v>1517</v>
      </c>
      <c r="B1825" s="216" t="s">
        <v>1593</v>
      </c>
      <c r="C1825" s="222">
        <v>0</v>
      </c>
      <c r="D1825" s="222">
        <v>0</v>
      </c>
      <c r="E1825" s="210" t="s">
        <v>32</v>
      </c>
      <c r="F1825" s="14" t="s">
        <v>209</v>
      </c>
      <c r="G1825" s="14">
        <v>4</v>
      </c>
      <c r="H1825" s="15">
        <v>410</v>
      </c>
      <c r="I1825" s="15" t="s">
        <v>210</v>
      </c>
      <c r="J1825" s="223">
        <v>25.33</v>
      </c>
      <c r="K1825" s="197">
        <f t="shared" si="42"/>
        <v>15</v>
      </c>
      <c r="L1825" s="197">
        <f t="shared" si="43"/>
        <v>10.329999999999998</v>
      </c>
      <c r="M1825" s="200">
        <f>SUMPRODUCT(TEXT(L1825-{0,5,15,25,35},"0;\0")*{0,2,3,3,7})</f>
        <v>10</v>
      </c>
    </row>
    <row r="1826" spans="1:13" ht="13.5">
      <c r="A1826" s="217" t="s">
        <v>1514</v>
      </c>
      <c r="B1826" s="217"/>
      <c r="C1826" s="222"/>
      <c r="D1826" s="222"/>
      <c r="E1826" s="211"/>
      <c r="F1826" s="14" t="s">
        <v>1515</v>
      </c>
      <c r="G1826" s="14">
        <v>4</v>
      </c>
      <c r="H1826" s="14">
        <v>410</v>
      </c>
      <c r="I1826" s="15" t="s">
        <v>1516</v>
      </c>
      <c r="J1826" s="224"/>
      <c r="K1826" s="199"/>
      <c r="L1826" s="199"/>
      <c r="M1826" s="202"/>
    </row>
    <row r="1827" spans="1:13" ht="13.5">
      <c r="A1827" s="216" t="s">
        <v>1517</v>
      </c>
      <c r="B1827" s="216" t="s">
        <v>1594</v>
      </c>
      <c r="C1827" s="222">
        <v>0</v>
      </c>
      <c r="D1827" s="222">
        <v>0</v>
      </c>
      <c r="E1827" s="210" t="s">
        <v>32</v>
      </c>
      <c r="F1827" s="14" t="s">
        <v>209</v>
      </c>
      <c r="G1827" s="14">
        <v>4</v>
      </c>
      <c r="H1827" s="15">
        <v>413</v>
      </c>
      <c r="I1827" s="15" t="s">
        <v>210</v>
      </c>
      <c r="J1827" s="203">
        <v>18.100000000000001</v>
      </c>
      <c r="K1827" s="197">
        <f t="shared" si="42"/>
        <v>15</v>
      </c>
      <c r="L1827" s="197">
        <f t="shared" si="43"/>
        <v>3.1000000000000014</v>
      </c>
      <c r="M1827" s="200">
        <f>SUMPRODUCT(TEXT(L1827-{0,5,15,25,35},"0;\0")*{0,2,3,3,7})</f>
        <v>0</v>
      </c>
    </row>
    <row r="1828" spans="1:13" ht="13.5">
      <c r="A1828" s="217" t="s">
        <v>1514</v>
      </c>
      <c r="B1828" s="217"/>
      <c r="C1828" s="222"/>
      <c r="D1828" s="222"/>
      <c r="E1828" s="211"/>
      <c r="F1828" s="14" t="s">
        <v>1515</v>
      </c>
      <c r="G1828" s="14">
        <v>4</v>
      </c>
      <c r="H1828" s="14">
        <v>410</v>
      </c>
      <c r="I1828" s="15" t="s">
        <v>1516</v>
      </c>
      <c r="J1828" s="205"/>
      <c r="K1828" s="199"/>
      <c r="L1828" s="199"/>
      <c r="M1828" s="202"/>
    </row>
    <row r="1829" spans="1:13" ht="13.5">
      <c r="A1829" s="216" t="s">
        <v>1517</v>
      </c>
      <c r="B1829" s="216" t="s">
        <v>1595</v>
      </c>
      <c r="C1829" s="222">
        <v>0</v>
      </c>
      <c r="D1829" s="222">
        <v>0</v>
      </c>
      <c r="E1829" s="210" t="s">
        <v>32</v>
      </c>
      <c r="F1829" s="14" t="s">
        <v>1515</v>
      </c>
      <c r="G1829" s="14">
        <v>3</v>
      </c>
      <c r="H1829" s="14">
        <v>311</v>
      </c>
      <c r="I1829" s="14" t="s">
        <v>1523</v>
      </c>
      <c r="J1829" s="203">
        <v>30.47</v>
      </c>
      <c r="K1829" s="197">
        <f t="shared" si="42"/>
        <v>15</v>
      </c>
      <c r="L1829" s="197">
        <f t="shared" si="43"/>
        <v>15.469999999999999</v>
      </c>
      <c r="M1829" s="200">
        <f>SUMPRODUCT(TEXT(L1829-{0,5,15,25,35},"0;\0")*{0,2,3,3,7})</f>
        <v>20</v>
      </c>
    </row>
    <row r="1830" spans="1:13" ht="13.5">
      <c r="A1830" s="217" t="s">
        <v>1514</v>
      </c>
      <c r="B1830" s="217"/>
      <c r="C1830" s="222"/>
      <c r="D1830" s="222"/>
      <c r="E1830" s="211"/>
      <c r="F1830" s="14" t="s">
        <v>1515</v>
      </c>
      <c r="G1830" s="14">
        <v>4</v>
      </c>
      <c r="H1830" s="113">
        <v>403</v>
      </c>
      <c r="I1830" s="15" t="s">
        <v>1516</v>
      </c>
      <c r="J1830" s="205"/>
      <c r="K1830" s="199"/>
      <c r="L1830" s="199"/>
      <c r="M1830" s="202"/>
    </row>
    <row r="1831" spans="1:13" ht="27">
      <c r="A1831" s="14" t="s">
        <v>1517</v>
      </c>
      <c r="B1831" s="14" t="s">
        <v>1596</v>
      </c>
      <c r="C1831" s="113">
        <v>0</v>
      </c>
      <c r="D1831" s="113">
        <v>0</v>
      </c>
      <c r="E1831" s="98" t="s">
        <v>32</v>
      </c>
      <c r="F1831" s="14" t="s">
        <v>1515</v>
      </c>
      <c r="G1831" s="14">
        <v>4</v>
      </c>
      <c r="H1831" s="14">
        <v>410</v>
      </c>
      <c r="I1831" s="15" t="s">
        <v>1516</v>
      </c>
      <c r="J1831" s="35">
        <v>1.38</v>
      </c>
      <c r="K1831" s="77">
        <f t="shared" si="42"/>
        <v>15</v>
      </c>
      <c r="L1831" s="77">
        <f t="shared" si="43"/>
        <v>-13.620000000000001</v>
      </c>
      <c r="M1831" s="23">
        <f>SUMPRODUCT(TEXT(L1831-{0,5,15,25,35},"0;\0")*{0,2,3,3,7})</f>
        <v>0</v>
      </c>
    </row>
    <row r="1832" spans="1:13" ht="13.5">
      <c r="A1832" s="216" t="s">
        <v>1517</v>
      </c>
      <c r="B1832" s="216" t="s">
        <v>1597</v>
      </c>
      <c r="C1832" s="213">
        <v>9</v>
      </c>
      <c r="D1832" s="213">
        <v>6</v>
      </c>
      <c r="E1832" s="210" t="s">
        <v>32</v>
      </c>
      <c r="F1832" s="14" t="s">
        <v>1564</v>
      </c>
      <c r="G1832" s="14">
        <v>4</v>
      </c>
      <c r="H1832" s="14">
        <v>402</v>
      </c>
      <c r="I1832" s="15" t="s">
        <v>1591</v>
      </c>
      <c r="J1832" s="203">
        <v>79.56</v>
      </c>
      <c r="K1832" s="197">
        <f t="shared" si="42"/>
        <v>47</v>
      </c>
      <c r="L1832" s="197">
        <f t="shared" si="43"/>
        <v>32.56</v>
      </c>
      <c r="M1832" s="200">
        <f>SUMPRODUCT(TEXT(L1832-{0,5,15,25,35},"0;\0")*{0,2,3,3,7})</f>
        <v>134</v>
      </c>
    </row>
    <row r="1833" spans="1:13" ht="13.5">
      <c r="A1833" s="221" t="s">
        <v>1514</v>
      </c>
      <c r="B1833" s="221"/>
      <c r="C1833" s="214"/>
      <c r="D1833" s="214"/>
      <c r="E1833" s="212"/>
      <c r="F1833" s="14" t="s">
        <v>1564</v>
      </c>
      <c r="G1833" s="14">
        <v>4</v>
      </c>
      <c r="H1833" s="14">
        <v>405</v>
      </c>
      <c r="I1833" s="15" t="s">
        <v>1598</v>
      </c>
      <c r="J1833" s="204"/>
      <c r="K1833" s="198"/>
      <c r="L1833" s="198"/>
      <c r="M1833" s="201"/>
    </row>
    <row r="1834" spans="1:13" ht="13.5">
      <c r="A1834" s="217" t="s">
        <v>1514</v>
      </c>
      <c r="B1834" s="217"/>
      <c r="C1834" s="215"/>
      <c r="D1834" s="215"/>
      <c r="E1834" s="211"/>
      <c r="F1834" s="14" t="s">
        <v>1515</v>
      </c>
      <c r="G1834" s="14">
        <v>6</v>
      </c>
      <c r="H1834" s="15">
        <v>603</v>
      </c>
      <c r="I1834" s="15" t="s">
        <v>1516</v>
      </c>
      <c r="J1834" s="205"/>
      <c r="K1834" s="199"/>
      <c r="L1834" s="199"/>
      <c r="M1834" s="202"/>
    </row>
    <row r="1835" spans="1:13" ht="13.5">
      <c r="A1835" s="216" t="s">
        <v>1517</v>
      </c>
      <c r="B1835" s="216" t="s">
        <v>1599</v>
      </c>
      <c r="C1835" s="213">
        <v>4</v>
      </c>
      <c r="D1835" s="213">
        <v>2</v>
      </c>
      <c r="E1835" s="210" t="s">
        <v>32</v>
      </c>
      <c r="F1835" s="14" t="s">
        <v>1564</v>
      </c>
      <c r="G1835" s="14">
        <v>2</v>
      </c>
      <c r="H1835" s="15">
        <v>204</v>
      </c>
      <c r="I1835" s="15" t="s">
        <v>1591</v>
      </c>
      <c r="J1835" s="203">
        <v>56.46</v>
      </c>
      <c r="K1835" s="197">
        <f t="shared" si="42"/>
        <v>28.333333333333332</v>
      </c>
      <c r="L1835" s="197">
        <f t="shared" si="43"/>
        <v>28.126666666666669</v>
      </c>
      <c r="M1835" s="200">
        <f>SUMPRODUCT(TEXT(L1835-{0,5,15,25,35},"0;\0")*{0,2,3,3,7})</f>
        <v>94</v>
      </c>
    </row>
    <row r="1836" spans="1:13" ht="13.5">
      <c r="A1836" s="217" t="s">
        <v>1514</v>
      </c>
      <c r="B1836" s="217"/>
      <c r="C1836" s="215"/>
      <c r="D1836" s="215"/>
      <c r="E1836" s="211"/>
      <c r="F1836" s="14" t="s">
        <v>1515</v>
      </c>
      <c r="G1836" s="14">
        <v>6</v>
      </c>
      <c r="H1836" s="15">
        <v>603</v>
      </c>
      <c r="I1836" s="15" t="s">
        <v>1516</v>
      </c>
      <c r="J1836" s="205"/>
      <c r="K1836" s="199"/>
      <c r="L1836" s="199"/>
      <c r="M1836" s="202"/>
    </row>
    <row r="1837" spans="1:13" ht="27">
      <c r="A1837" s="14" t="s">
        <v>1521</v>
      </c>
      <c r="B1837" s="14" t="s">
        <v>1600</v>
      </c>
      <c r="C1837" s="113">
        <v>0</v>
      </c>
      <c r="D1837" s="113">
        <v>0</v>
      </c>
      <c r="E1837" s="98" t="s">
        <v>32</v>
      </c>
      <c r="F1837" s="14" t="s">
        <v>1601</v>
      </c>
      <c r="G1837" s="14">
        <v>4</v>
      </c>
      <c r="H1837" s="15">
        <v>406</v>
      </c>
      <c r="I1837" s="15" t="s">
        <v>1591</v>
      </c>
      <c r="J1837" s="35">
        <v>22.8</v>
      </c>
      <c r="K1837" s="77">
        <f t="shared" si="42"/>
        <v>15</v>
      </c>
      <c r="L1837" s="77">
        <f t="shared" si="43"/>
        <v>7.8000000000000007</v>
      </c>
      <c r="M1837" s="23">
        <f>SUMPRODUCT(TEXT(L1837-{0,5,15,25,35},"0;\0")*{0,2,3,3,7})</f>
        <v>6</v>
      </c>
    </row>
    <row r="1838" spans="1:13" ht="27">
      <c r="A1838" s="14" t="s">
        <v>1521</v>
      </c>
      <c r="B1838" s="14" t="s">
        <v>1602</v>
      </c>
      <c r="C1838" s="120">
        <v>0</v>
      </c>
      <c r="D1838" s="120">
        <v>0</v>
      </c>
      <c r="E1838" s="95" t="s">
        <v>32</v>
      </c>
      <c r="F1838" s="121" t="s">
        <v>1601</v>
      </c>
      <c r="G1838" s="121">
        <v>5</v>
      </c>
      <c r="H1838" s="100">
        <v>506</v>
      </c>
      <c r="I1838" s="100" t="s">
        <v>1591</v>
      </c>
      <c r="J1838" s="76">
        <v>18.8</v>
      </c>
      <c r="K1838" s="68">
        <f t="shared" si="42"/>
        <v>15</v>
      </c>
      <c r="L1838" s="77">
        <f t="shared" si="43"/>
        <v>3.8000000000000007</v>
      </c>
      <c r="M1838" s="23">
        <f>SUMPRODUCT(TEXT(L1838-{0,5,15,25,35},"0;\0")*{0,2,3,3,7})</f>
        <v>0</v>
      </c>
    </row>
    <row r="1839" spans="1:13" ht="27">
      <c r="A1839" s="121" t="s">
        <v>1521</v>
      </c>
      <c r="B1839" s="121" t="s">
        <v>1603</v>
      </c>
      <c r="C1839" s="120">
        <v>0</v>
      </c>
      <c r="D1839" s="120">
        <v>0</v>
      </c>
      <c r="E1839" s="95" t="s">
        <v>32</v>
      </c>
      <c r="F1839" s="121" t="s">
        <v>1601</v>
      </c>
      <c r="G1839" s="121">
        <v>4</v>
      </c>
      <c r="H1839" s="100">
        <v>409</v>
      </c>
      <c r="I1839" s="100" t="s">
        <v>1591</v>
      </c>
      <c r="J1839" s="76">
        <v>18.8</v>
      </c>
      <c r="K1839" s="68">
        <f t="shared" si="42"/>
        <v>15</v>
      </c>
      <c r="L1839" s="77">
        <f t="shared" si="43"/>
        <v>3.8000000000000007</v>
      </c>
      <c r="M1839" s="23">
        <f>SUMPRODUCT(TEXT(L1839-{0,5,15,25,35},"0;\0")*{0,2,3,3,7})</f>
        <v>0</v>
      </c>
    </row>
    <row r="1840" spans="1:13" ht="27">
      <c r="A1840" s="121" t="s">
        <v>1521</v>
      </c>
      <c r="B1840" s="121" t="s">
        <v>1604</v>
      </c>
      <c r="C1840" s="120">
        <v>0</v>
      </c>
      <c r="D1840" s="120">
        <v>0</v>
      </c>
      <c r="E1840" s="95" t="s">
        <v>32</v>
      </c>
      <c r="F1840" s="122" t="s">
        <v>1520</v>
      </c>
      <c r="G1840" s="122">
        <v>6</v>
      </c>
      <c r="H1840" s="101" t="s">
        <v>239</v>
      </c>
      <c r="I1840" s="101" t="s">
        <v>210</v>
      </c>
      <c r="J1840" s="76">
        <v>40.31</v>
      </c>
      <c r="K1840" s="68">
        <f t="shared" si="42"/>
        <v>15</v>
      </c>
      <c r="L1840" s="77">
        <f t="shared" si="43"/>
        <v>25.310000000000002</v>
      </c>
      <c r="M1840" s="23">
        <f>SUMPRODUCT(TEXT(L1840-{0,5,15,25,35},"0;\0")*{0,2,3,3,7})</f>
        <v>70</v>
      </c>
    </row>
    <row r="1841" spans="1:13" ht="27">
      <c r="A1841" s="216" t="s">
        <v>1521</v>
      </c>
      <c r="B1841" s="216" t="s">
        <v>1605</v>
      </c>
      <c r="C1841" s="213">
        <v>0</v>
      </c>
      <c r="D1841" s="213">
        <v>0</v>
      </c>
      <c r="E1841" s="210" t="s">
        <v>32</v>
      </c>
      <c r="F1841" s="121" t="s">
        <v>1540</v>
      </c>
      <c r="G1841" s="121">
        <v>4</v>
      </c>
      <c r="H1841" s="100">
        <v>408</v>
      </c>
      <c r="I1841" s="100" t="s">
        <v>1591</v>
      </c>
      <c r="J1841" s="203">
        <v>19.82</v>
      </c>
      <c r="K1841" s="197">
        <f t="shared" si="42"/>
        <v>15</v>
      </c>
      <c r="L1841" s="197">
        <f t="shared" si="43"/>
        <v>4.82</v>
      </c>
      <c r="M1841" s="200">
        <f>SUMPRODUCT(TEXT(L1841-{0,5,15,25,35},"0;\0")*{0,2,3,3,7})</f>
        <v>0</v>
      </c>
    </row>
    <row r="1842" spans="1:13" ht="13.5">
      <c r="A1842" s="217" t="s">
        <v>1514</v>
      </c>
      <c r="B1842" s="217"/>
      <c r="C1842" s="215"/>
      <c r="D1842" s="215"/>
      <c r="E1842" s="211"/>
      <c r="F1842" s="14" t="s">
        <v>1515</v>
      </c>
      <c r="G1842" s="14">
        <v>3</v>
      </c>
      <c r="H1842" s="113">
        <v>306</v>
      </c>
      <c r="I1842" s="15" t="s">
        <v>1516</v>
      </c>
      <c r="J1842" s="205"/>
      <c r="K1842" s="199"/>
      <c r="L1842" s="199"/>
      <c r="M1842" s="202"/>
    </row>
    <row r="1843" spans="1:13" ht="27">
      <c r="A1843" s="216" t="s">
        <v>1521</v>
      </c>
      <c r="B1843" s="216" t="s">
        <v>1606</v>
      </c>
      <c r="C1843" s="213">
        <v>0</v>
      </c>
      <c r="D1843" s="213">
        <v>0</v>
      </c>
      <c r="E1843" s="210" t="s">
        <v>32</v>
      </c>
      <c r="F1843" s="121" t="s">
        <v>1540</v>
      </c>
      <c r="G1843" s="121">
        <v>4</v>
      </c>
      <c r="H1843" s="100">
        <v>408</v>
      </c>
      <c r="I1843" s="100" t="s">
        <v>1591</v>
      </c>
      <c r="J1843" s="203">
        <v>19.82</v>
      </c>
      <c r="K1843" s="197">
        <f t="shared" si="42"/>
        <v>15</v>
      </c>
      <c r="L1843" s="197">
        <f t="shared" si="43"/>
        <v>4.82</v>
      </c>
      <c r="M1843" s="200">
        <f>SUMPRODUCT(TEXT(L1843-{0,5,15,25,35},"0;\0")*{0,2,3,3,7})</f>
        <v>0</v>
      </c>
    </row>
    <row r="1844" spans="1:13" ht="13.5">
      <c r="A1844" s="217" t="s">
        <v>1514</v>
      </c>
      <c r="B1844" s="217"/>
      <c r="C1844" s="215"/>
      <c r="D1844" s="215"/>
      <c r="E1844" s="211"/>
      <c r="F1844" s="14" t="s">
        <v>1515</v>
      </c>
      <c r="G1844" s="14">
        <v>3</v>
      </c>
      <c r="H1844" s="113">
        <v>306</v>
      </c>
      <c r="I1844" s="15" t="s">
        <v>1516</v>
      </c>
      <c r="J1844" s="205"/>
      <c r="K1844" s="199"/>
      <c r="L1844" s="199"/>
      <c r="M1844" s="202"/>
    </row>
    <row r="1845" spans="1:13" ht="27">
      <c r="A1845" s="98" t="s">
        <v>1521</v>
      </c>
      <c r="B1845" s="98" t="s">
        <v>1607</v>
      </c>
      <c r="C1845" s="98">
        <v>0</v>
      </c>
      <c r="D1845" s="98">
        <v>0</v>
      </c>
      <c r="E1845" s="98" t="s">
        <v>32</v>
      </c>
      <c r="F1845" s="14" t="s">
        <v>209</v>
      </c>
      <c r="G1845" s="14">
        <v>3</v>
      </c>
      <c r="H1845" s="14">
        <v>319</v>
      </c>
      <c r="I1845" s="15" t="s">
        <v>210</v>
      </c>
      <c r="J1845" s="35">
        <v>19.46</v>
      </c>
      <c r="K1845" s="35">
        <f t="shared" si="42"/>
        <v>15</v>
      </c>
      <c r="L1845" s="35">
        <f t="shared" si="43"/>
        <v>4.4600000000000009</v>
      </c>
      <c r="M1845" s="34">
        <f>SUMPRODUCT(TEXT(L1845-{0,5,15,25,35},"0;\0")*{0,2,3,3,7})</f>
        <v>0</v>
      </c>
    </row>
    <row r="1846" spans="1:13" ht="13.5">
      <c r="A1846" s="323" t="s">
        <v>2222</v>
      </c>
      <c r="B1846" s="323" t="s">
        <v>2223</v>
      </c>
      <c r="C1846" s="325">
        <v>5</v>
      </c>
      <c r="D1846" s="293">
        <v>11</v>
      </c>
      <c r="E1846" s="28" t="s">
        <v>2224</v>
      </c>
      <c r="F1846" s="28" t="s">
        <v>2225</v>
      </c>
      <c r="G1846" s="28">
        <v>1</v>
      </c>
      <c r="H1846" s="28">
        <v>119</v>
      </c>
      <c r="I1846" s="28" t="s">
        <v>2226</v>
      </c>
      <c r="J1846" s="281">
        <v>59.399999999999864</v>
      </c>
      <c r="K1846" s="281">
        <f t="shared" ref="K1846:K1896" si="44">15+C1846*8/3+(D1846/2)*8/3</f>
        <v>43</v>
      </c>
      <c r="L1846" s="281">
        <f>J1846-K1846</f>
        <v>16.399999999999864</v>
      </c>
      <c r="M1846" s="327">
        <f>SUMPRODUCT(TEXT(L1846-{0,5,15,25,35},"0;\0")*{0,2,3,3,7})</f>
        <v>25</v>
      </c>
    </row>
    <row r="1847" spans="1:13" ht="27">
      <c r="A1847" s="324" t="s">
        <v>2227</v>
      </c>
      <c r="B1847" s="324"/>
      <c r="C1847" s="326"/>
      <c r="D1847" s="295"/>
      <c r="E1847" s="88" t="s">
        <v>2228</v>
      </c>
      <c r="F1847" s="88" t="s">
        <v>2229</v>
      </c>
      <c r="G1847" s="88">
        <v>5</v>
      </c>
      <c r="H1847" s="88">
        <v>508</v>
      </c>
      <c r="I1847" s="28" t="s">
        <v>2230</v>
      </c>
      <c r="J1847" s="283"/>
      <c r="K1847" s="283"/>
      <c r="L1847" s="283"/>
      <c r="M1847" s="328"/>
    </row>
    <row r="1848" spans="1:13" ht="27">
      <c r="A1848" s="92" t="s">
        <v>2222</v>
      </c>
      <c r="B1848" s="92" t="s">
        <v>2231</v>
      </c>
      <c r="C1848" s="28">
        <v>0</v>
      </c>
      <c r="D1848" s="88">
        <v>3</v>
      </c>
      <c r="E1848" s="28" t="s">
        <v>2224</v>
      </c>
      <c r="F1848" s="28" t="s">
        <v>2225</v>
      </c>
      <c r="G1848" s="28">
        <v>1</v>
      </c>
      <c r="H1848" s="28" t="s">
        <v>2232</v>
      </c>
      <c r="I1848" s="28" t="s">
        <v>2233</v>
      </c>
      <c r="J1848" s="78">
        <v>18.000000000000114</v>
      </c>
      <c r="K1848" s="78">
        <f t="shared" si="44"/>
        <v>19</v>
      </c>
      <c r="L1848" s="78">
        <f t="shared" ref="L1848:L1853" si="45">J1848-K1848</f>
        <v>-0.99999999999988631</v>
      </c>
      <c r="M1848" s="26">
        <f>SUMPRODUCT(TEXT(L1848-{0,5,15,25,35},"0;\0")*{0,2,3,3,7})</f>
        <v>0</v>
      </c>
    </row>
    <row r="1849" spans="1:13" ht="27">
      <c r="A1849" s="92" t="s">
        <v>2222</v>
      </c>
      <c r="B1849" s="92" t="s">
        <v>2234</v>
      </c>
      <c r="C1849" s="28">
        <v>0</v>
      </c>
      <c r="D1849" s="88">
        <v>0</v>
      </c>
      <c r="E1849" s="85" t="s">
        <v>2224</v>
      </c>
      <c r="F1849" s="85" t="s">
        <v>2225</v>
      </c>
      <c r="G1849" s="85">
        <v>2</v>
      </c>
      <c r="H1849" s="85">
        <v>201</v>
      </c>
      <c r="I1849" s="28" t="s">
        <v>2235</v>
      </c>
      <c r="J1849" s="78">
        <v>11.580000000000041</v>
      </c>
      <c r="K1849" s="78">
        <f t="shared" si="44"/>
        <v>15</v>
      </c>
      <c r="L1849" s="78">
        <f t="shared" si="45"/>
        <v>-3.4199999999999591</v>
      </c>
      <c r="M1849" s="26">
        <f>SUMPRODUCT(TEXT(L1849-{0,5,15,25,35},"0;\0")*{0,2,3,3,7})</f>
        <v>0</v>
      </c>
    </row>
    <row r="1850" spans="1:13" ht="27">
      <c r="A1850" s="92" t="s">
        <v>2222</v>
      </c>
      <c r="B1850" s="92" t="s">
        <v>2236</v>
      </c>
      <c r="C1850" s="28">
        <v>1</v>
      </c>
      <c r="D1850" s="88">
        <v>2</v>
      </c>
      <c r="E1850" s="85" t="s">
        <v>2224</v>
      </c>
      <c r="F1850" s="85" t="s">
        <v>2225</v>
      </c>
      <c r="G1850" s="85">
        <v>2</v>
      </c>
      <c r="H1850" s="85">
        <v>201</v>
      </c>
      <c r="I1850" s="28" t="s">
        <v>2235</v>
      </c>
      <c r="J1850" s="78">
        <v>11.579999999999927</v>
      </c>
      <c r="K1850" s="78">
        <f t="shared" si="44"/>
        <v>20.333333333333336</v>
      </c>
      <c r="L1850" s="78">
        <f t="shared" si="45"/>
        <v>-8.7533333333334085</v>
      </c>
      <c r="M1850" s="26">
        <f>SUMPRODUCT(TEXT(L1850-{0,5,15,25,35},"0;\0")*{0,2,3,3,7})</f>
        <v>0</v>
      </c>
    </row>
    <row r="1851" spans="1:13" ht="27">
      <c r="A1851" s="92" t="s">
        <v>2222</v>
      </c>
      <c r="B1851" s="92" t="s">
        <v>2237</v>
      </c>
      <c r="C1851" s="28">
        <v>0</v>
      </c>
      <c r="D1851" s="88">
        <v>0</v>
      </c>
      <c r="E1851" s="85" t="s">
        <v>2224</v>
      </c>
      <c r="F1851" s="85" t="s">
        <v>2225</v>
      </c>
      <c r="G1851" s="85">
        <v>2</v>
      </c>
      <c r="H1851" s="85">
        <v>205</v>
      </c>
      <c r="I1851" s="28" t="s">
        <v>2238</v>
      </c>
      <c r="J1851" s="78">
        <v>10.790000000000077</v>
      </c>
      <c r="K1851" s="78">
        <f t="shared" si="44"/>
        <v>15</v>
      </c>
      <c r="L1851" s="78">
        <f t="shared" si="45"/>
        <v>-4.2099999999999227</v>
      </c>
      <c r="M1851" s="26">
        <f>SUMPRODUCT(TEXT(L1851-{0,5,15,25,35},"0;\0")*{0,2,3,3,7})</f>
        <v>0</v>
      </c>
    </row>
    <row r="1852" spans="1:13" ht="27">
      <c r="A1852" s="92" t="s">
        <v>2222</v>
      </c>
      <c r="B1852" s="92" t="s">
        <v>2239</v>
      </c>
      <c r="C1852" s="28">
        <v>0</v>
      </c>
      <c r="D1852" s="88">
        <v>0</v>
      </c>
      <c r="E1852" s="85" t="s">
        <v>2224</v>
      </c>
      <c r="F1852" s="85" t="s">
        <v>2225</v>
      </c>
      <c r="G1852" s="85">
        <v>2</v>
      </c>
      <c r="H1852" s="85">
        <v>205</v>
      </c>
      <c r="I1852" s="28" t="s">
        <v>2238</v>
      </c>
      <c r="J1852" s="78">
        <v>10.790000000000077</v>
      </c>
      <c r="K1852" s="78">
        <f t="shared" si="44"/>
        <v>15</v>
      </c>
      <c r="L1852" s="78">
        <f t="shared" si="45"/>
        <v>-4.2099999999999227</v>
      </c>
      <c r="M1852" s="26">
        <f>SUMPRODUCT(TEXT(L1852-{0,5,15,25,35},"0;\0")*{0,2,3,3,7})</f>
        <v>0</v>
      </c>
    </row>
    <row r="1853" spans="1:13" ht="13.5">
      <c r="A1853" s="325" t="s">
        <v>2222</v>
      </c>
      <c r="B1853" s="325" t="s">
        <v>2240</v>
      </c>
      <c r="C1853" s="325">
        <v>2</v>
      </c>
      <c r="D1853" s="325">
        <v>1</v>
      </c>
      <c r="E1853" s="85" t="s">
        <v>2224</v>
      </c>
      <c r="F1853" s="85" t="s">
        <v>2225</v>
      </c>
      <c r="G1853" s="85">
        <v>2</v>
      </c>
      <c r="H1853" s="85">
        <v>225</v>
      </c>
      <c r="I1853" s="28" t="s">
        <v>2241</v>
      </c>
      <c r="J1853" s="287">
        <v>24.350000000000136</v>
      </c>
      <c r="K1853" s="287">
        <f t="shared" si="44"/>
        <v>21.666666666666664</v>
      </c>
      <c r="L1853" s="287">
        <f t="shared" si="45"/>
        <v>2.6833333333334721</v>
      </c>
      <c r="M1853" s="329">
        <f>SUMPRODUCT(TEXT(L1853-{0,5,15,25,35},"0;\0")*{0,2,3,3,7})</f>
        <v>0</v>
      </c>
    </row>
    <row r="1854" spans="1:13" ht="27">
      <c r="A1854" s="326" t="s">
        <v>2227</v>
      </c>
      <c r="B1854" s="326"/>
      <c r="C1854" s="326"/>
      <c r="D1854" s="326"/>
      <c r="E1854" s="88" t="s">
        <v>2242</v>
      </c>
      <c r="F1854" s="88" t="s">
        <v>2229</v>
      </c>
      <c r="G1854" s="88">
        <v>2</v>
      </c>
      <c r="H1854" s="88">
        <v>206</v>
      </c>
      <c r="I1854" s="28" t="s">
        <v>2243</v>
      </c>
      <c r="J1854" s="289"/>
      <c r="K1854" s="289"/>
      <c r="L1854" s="289"/>
      <c r="M1854" s="330"/>
    </row>
    <row r="1855" spans="1:13" ht="27">
      <c r="A1855" s="28" t="s">
        <v>2222</v>
      </c>
      <c r="B1855" s="28" t="s">
        <v>2244</v>
      </c>
      <c r="C1855" s="28">
        <v>1</v>
      </c>
      <c r="D1855" s="28">
        <v>8</v>
      </c>
      <c r="E1855" s="85" t="s">
        <v>2224</v>
      </c>
      <c r="F1855" s="85" t="s">
        <v>2225</v>
      </c>
      <c r="G1855" s="85">
        <v>2</v>
      </c>
      <c r="H1855" s="85">
        <v>225</v>
      </c>
      <c r="I1855" s="28" t="s">
        <v>2241</v>
      </c>
      <c r="J1855" s="56">
        <v>13.199999999999932</v>
      </c>
      <c r="K1855" s="56">
        <f t="shared" si="44"/>
        <v>28.333333333333336</v>
      </c>
      <c r="L1855" s="56">
        <f>J1855-K1855</f>
        <v>-15.133333333333404</v>
      </c>
      <c r="M1855" s="3">
        <f>SUMPRODUCT(TEXT(L1855-{0,5,15,25,35},"0;\0")*{0,2,3,3,7})</f>
        <v>0</v>
      </c>
    </row>
    <row r="1856" spans="1:13" ht="27">
      <c r="A1856" s="92" t="s">
        <v>2222</v>
      </c>
      <c r="B1856" s="92" t="s">
        <v>2245</v>
      </c>
      <c r="C1856" s="28">
        <v>1</v>
      </c>
      <c r="D1856" s="88">
        <v>2</v>
      </c>
      <c r="E1856" s="85" t="s">
        <v>2224</v>
      </c>
      <c r="F1856" s="85" t="s">
        <v>2225</v>
      </c>
      <c r="G1856" s="85">
        <v>3</v>
      </c>
      <c r="H1856" s="85">
        <v>302</v>
      </c>
      <c r="I1856" s="28" t="s">
        <v>2246</v>
      </c>
      <c r="J1856" s="78">
        <v>10.799999999999955</v>
      </c>
      <c r="K1856" s="78">
        <f t="shared" si="44"/>
        <v>20.333333333333336</v>
      </c>
      <c r="L1856" s="78">
        <f>J1856-K1856</f>
        <v>-9.5333333333333812</v>
      </c>
      <c r="M1856" s="26">
        <f>SUMPRODUCT(TEXT(L1856-{0,5,15,25,35},"0;\0")*{0,2,3,3,7})</f>
        <v>0</v>
      </c>
    </row>
    <row r="1857" spans="1:13" ht="27">
      <c r="A1857" s="92" t="s">
        <v>2222</v>
      </c>
      <c r="B1857" s="92" t="s">
        <v>2247</v>
      </c>
      <c r="C1857" s="28">
        <v>1</v>
      </c>
      <c r="D1857" s="88">
        <v>0</v>
      </c>
      <c r="E1857" s="85" t="s">
        <v>2224</v>
      </c>
      <c r="F1857" s="85" t="s">
        <v>2225</v>
      </c>
      <c r="G1857" s="85">
        <v>3</v>
      </c>
      <c r="H1857" s="85">
        <v>302</v>
      </c>
      <c r="I1857" s="28" t="s">
        <v>2246</v>
      </c>
      <c r="J1857" s="78">
        <v>10.799999999999955</v>
      </c>
      <c r="K1857" s="78">
        <f t="shared" si="44"/>
        <v>17.666666666666668</v>
      </c>
      <c r="L1857" s="78">
        <f>J1857-K1857</f>
        <v>-6.8666666666667133</v>
      </c>
      <c r="M1857" s="26">
        <f>SUMPRODUCT(TEXT(L1857-{0,5,15,25,35},"0;\0")*{0,2,3,3,7})</f>
        <v>0</v>
      </c>
    </row>
    <row r="1858" spans="1:13" ht="13.5">
      <c r="A1858" s="323" t="s">
        <v>2222</v>
      </c>
      <c r="B1858" s="323" t="s">
        <v>2248</v>
      </c>
      <c r="C1858" s="325">
        <v>0</v>
      </c>
      <c r="D1858" s="293">
        <v>4</v>
      </c>
      <c r="E1858" s="28" t="s">
        <v>2224</v>
      </c>
      <c r="F1858" s="28" t="s">
        <v>2225</v>
      </c>
      <c r="G1858" s="28">
        <v>3</v>
      </c>
      <c r="H1858" s="28">
        <v>317</v>
      </c>
      <c r="I1858" s="28" t="s">
        <v>2249</v>
      </c>
      <c r="J1858" s="281">
        <v>36.784999999999854</v>
      </c>
      <c r="K1858" s="281">
        <f t="shared" si="44"/>
        <v>20.333333333333332</v>
      </c>
      <c r="L1858" s="281">
        <f>J1858-K1858</f>
        <v>16.451666666666522</v>
      </c>
      <c r="M1858" s="327">
        <f>SUMPRODUCT(TEXT(L1858-{0,5,15,25,35},"0;\0")*{0,2,3,3,7})</f>
        <v>25</v>
      </c>
    </row>
    <row r="1859" spans="1:13" ht="27">
      <c r="A1859" s="324" t="s">
        <v>2227</v>
      </c>
      <c r="B1859" s="324"/>
      <c r="C1859" s="326"/>
      <c r="D1859" s="295"/>
      <c r="E1859" s="105" t="s">
        <v>2228</v>
      </c>
      <c r="F1859" s="105" t="s">
        <v>2229</v>
      </c>
      <c r="G1859" s="105">
        <v>2</v>
      </c>
      <c r="H1859" s="105">
        <v>202</v>
      </c>
      <c r="I1859" s="28" t="s">
        <v>2230</v>
      </c>
      <c r="J1859" s="283"/>
      <c r="K1859" s="283"/>
      <c r="L1859" s="283"/>
      <c r="M1859" s="328"/>
    </row>
    <row r="1860" spans="1:13" ht="13.5">
      <c r="A1860" s="323" t="s">
        <v>2222</v>
      </c>
      <c r="B1860" s="323" t="s">
        <v>2250</v>
      </c>
      <c r="C1860" s="325">
        <v>13</v>
      </c>
      <c r="D1860" s="293">
        <v>7</v>
      </c>
      <c r="E1860" s="28" t="s">
        <v>2224</v>
      </c>
      <c r="F1860" s="28" t="s">
        <v>2225</v>
      </c>
      <c r="G1860" s="28">
        <v>3</v>
      </c>
      <c r="H1860" s="28">
        <v>318</v>
      </c>
      <c r="I1860" s="28" t="s">
        <v>2251</v>
      </c>
      <c r="J1860" s="281">
        <v>42.084999999999695</v>
      </c>
      <c r="K1860" s="281">
        <f t="shared" si="44"/>
        <v>59</v>
      </c>
      <c r="L1860" s="281">
        <f>J1860-K1860</f>
        <v>-16.915000000000305</v>
      </c>
      <c r="M1860" s="327">
        <f>SUMPRODUCT(TEXT(L1860-{0,5,15,25,35},"0;\0")*{0,2,3,3,7})</f>
        <v>0</v>
      </c>
    </row>
    <row r="1861" spans="1:13" ht="27">
      <c r="A1861" s="324" t="s">
        <v>2227</v>
      </c>
      <c r="B1861" s="324"/>
      <c r="C1861" s="326"/>
      <c r="D1861" s="295"/>
      <c r="E1861" s="105" t="s">
        <v>2242</v>
      </c>
      <c r="F1861" s="105" t="s">
        <v>2229</v>
      </c>
      <c r="G1861" s="105">
        <v>2</v>
      </c>
      <c r="H1861" s="105">
        <v>208</v>
      </c>
      <c r="I1861" s="28" t="s">
        <v>2252</v>
      </c>
      <c r="J1861" s="283"/>
      <c r="K1861" s="283"/>
      <c r="L1861" s="283"/>
      <c r="M1861" s="328"/>
    </row>
    <row r="1862" spans="1:13" ht="13.5">
      <c r="A1862" s="323" t="s">
        <v>2222</v>
      </c>
      <c r="B1862" s="323" t="s">
        <v>2253</v>
      </c>
      <c r="C1862" s="325">
        <v>7</v>
      </c>
      <c r="D1862" s="293">
        <v>15</v>
      </c>
      <c r="E1862" s="28" t="s">
        <v>2224</v>
      </c>
      <c r="F1862" s="28" t="s">
        <v>2225</v>
      </c>
      <c r="G1862" s="28">
        <v>3</v>
      </c>
      <c r="H1862" s="28">
        <v>326</v>
      </c>
      <c r="I1862" s="28" t="s">
        <v>2254</v>
      </c>
      <c r="J1862" s="281">
        <v>49.12</v>
      </c>
      <c r="K1862" s="281">
        <f t="shared" si="44"/>
        <v>53.666666666666671</v>
      </c>
      <c r="L1862" s="281">
        <f>J1862-K1862</f>
        <v>-4.546666666666674</v>
      </c>
      <c r="M1862" s="327">
        <f>SUMPRODUCT(TEXT(L1862-{0,5,15,25,35},"0;\0")*{0,2,3,3,7})</f>
        <v>0</v>
      </c>
    </row>
    <row r="1863" spans="1:13" ht="27">
      <c r="A1863" s="324" t="s">
        <v>2227</v>
      </c>
      <c r="B1863" s="324"/>
      <c r="C1863" s="326"/>
      <c r="D1863" s="295"/>
      <c r="E1863" s="105" t="s">
        <v>2242</v>
      </c>
      <c r="F1863" s="105" t="s">
        <v>2229</v>
      </c>
      <c r="G1863" s="105">
        <v>2</v>
      </c>
      <c r="H1863" s="105">
        <v>207</v>
      </c>
      <c r="I1863" s="28" t="s">
        <v>2255</v>
      </c>
      <c r="J1863" s="283"/>
      <c r="K1863" s="283"/>
      <c r="L1863" s="283"/>
      <c r="M1863" s="328"/>
    </row>
    <row r="1864" spans="1:13" ht="27">
      <c r="A1864" s="92" t="s">
        <v>2222</v>
      </c>
      <c r="B1864" s="92" t="s">
        <v>2256</v>
      </c>
      <c r="C1864" s="28">
        <v>0</v>
      </c>
      <c r="D1864" s="88">
        <v>5</v>
      </c>
      <c r="E1864" s="85" t="s">
        <v>2224</v>
      </c>
      <c r="F1864" s="85" t="s">
        <v>2225</v>
      </c>
      <c r="G1864" s="85">
        <v>4</v>
      </c>
      <c r="H1864" s="85">
        <v>401</v>
      </c>
      <c r="I1864" s="28" t="s">
        <v>2257</v>
      </c>
      <c r="J1864" s="78">
        <v>13.199999999999932</v>
      </c>
      <c r="K1864" s="78">
        <f t="shared" si="44"/>
        <v>21.666666666666668</v>
      </c>
      <c r="L1864" s="78">
        <f>J1864-K1864</f>
        <v>-8.4666666666667361</v>
      </c>
      <c r="M1864" s="26">
        <f>SUMPRODUCT(TEXT(L1864-{0,5,15,25,35},"0;\0")*{0,2,3,3,7})</f>
        <v>0</v>
      </c>
    </row>
    <row r="1865" spans="1:13" ht="27">
      <c r="A1865" s="92" t="s">
        <v>2222</v>
      </c>
      <c r="B1865" s="92" t="s">
        <v>2258</v>
      </c>
      <c r="C1865" s="28">
        <v>0</v>
      </c>
      <c r="D1865" s="88">
        <v>3</v>
      </c>
      <c r="E1865" s="85" t="s">
        <v>2224</v>
      </c>
      <c r="F1865" s="85" t="s">
        <v>2225</v>
      </c>
      <c r="G1865" s="85">
        <v>4</v>
      </c>
      <c r="H1865" s="85">
        <v>401</v>
      </c>
      <c r="I1865" s="28" t="s">
        <v>2257</v>
      </c>
      <c r="J1865" s="78">
        <v>13.199999999999932</v>
      </c>
      <c r="K1865" s="78">
        <f t="shared" si="44"/>
        <v>19</v>
      </c>
      <c r="L1865" s="78">
        <f>J1865-K1865</f>
        <v>-5.8000000000000682</v>
      </c>
      <c r="M1865" s="26">
        <f>SUMPRODUCT(TEXT(L1865-{0,5,15,25,35},"0;\0")*{0,2,3,3,7})</f>
        <v>0</v>
      </c>
    </row>
    <row r="1866" spans="1:13" ht="13.5">
      <c r="A1866" s="323" t="s">
        <v>2222</v>
      </c>
      <c r="B1866" s="323" t="s">
        <v>2259</v>
      </c>
      <c r="C1866" s="325">
        <v>6</v>
      </c>
      <c r="D1866" s="293">
        <v>3</v>
      </c>
      <c r="E1866" s="28" t="s">
        <v>2224</v>
      </c>
      <c r="F1866" s="28" t="s">
        <v>2225</v>
      </c>
      <c r="G1866" s="28">
        <v>4</v>
      </c>
      <c r="H1866" s="28">
        <v>402</v>
      </c>
      <c r="I1866" s="28" t="s">
        <v>2260</v>
      </c>
      <c r="J1866" s="281">
        <v>51.38999999999993</v>
      </c>
      <c r="K1866" s="281">
        <f t="shared" si="44"/>
        <v>35</v>
      </c>
      <c r="L1866" s="281">
        <f>J1866-K1866</f>
        <v>16.38999999999993</v>
      </c>
      <c r="M1866" s="327">
        <f>SUMPRODUCT(TEXT(L1866-{0,5,15,25,35},"0;\0")*{0,2,3,3,7})</f>
        <v>25</v>
      </c>
    </row>
    <row r="1867" spans="1:13" ht="27">
      <c r="A1867" s="324" t="s">
        <v>2227</v>
      </c>
      <c r="B1867" s="324"/>
      <c r="C1867" s="326"/>
      <c r="D1867" s="295"/>
      <c r="E1867" s="88" t="s">
        <v>2228</v>
      </c>
      <c r="F1867" s="88" t="s">
        <v>2261</v>
      </c>
      <c r="G1867" s="88">
        <v>2</v>
      </c>
      <c r="H1867" s="88">
        <v>218</v>
      </c>
      <c r="I1867" s="28" t="s">
        <v>2230</v>
      </c>
      <c r="J1867" s="283"/>
      <c r="K1867" s="283"/>
      <c r="L1867" s="283"/>
      <c r="M1867" s="328"/>
    </row>
    <row r="1868" spans="1:13" ht="27">
      <c r="A1868" s="92" t="s">
        <v>2222</v>
      </c>
      <c r="B1868" s="92" t="s">
        <v>2262</v>
      </c>
      <c r="C1868" s="28">
        <v>1</v>
      </c>
      <c r="D1868" s="88">
        <v>7</v>
      </c>
      <c r="E1868" s="28" t="s">
        <v>2224</v>
      </c>
      <c r="F1868" s="28" t="s">
        <v>2225</v>
      </c>
      <c r="G1868" s="28">
        <v>4</v>
      </c>
      <c r="H1868" s="28" t="s">
        <v>2263</v>
      </c>
      <c r="I1868" s="28" t="s">
        <v>2264</v>
      </c>
      <c r="J1868" s="78">
        <v>12</v>
      </c>
      <c r="K1868" s="78">
        <f t="shared" si="44"/>
        <v>27</v>
      </c>
      <c r="L1868" s="78">
        <f>J1868-K1868</f>
        <v>-15</v>
      </c>
      <c r="M1868" s="26">
        <f>SUMPRODUCT(TEXT(L1868-{0,5,15,25,35},"0;\0")*{0,2,3,3,7})</f>
        <v>0</v>
      </c>
    </row>
    <row r="1869" spans="1:13" ht="27">
      <c r="A1869" s="92" t="s">
        <v>2222</v>
      </c>
      <c r="B1869" s="92" t="s">
        <v>2265</v>
      </c>
      <c r="C1869" s="28">
        <v>9</v>
      </c>
      <c r="D1869" s="88">
        <v>5</v>
      </c>
      <c r="E1869" s="28" t="s">
        <v>2224</v>
      </c>
      <c r="F1869" s="28" t="s">
        <v>2225</v>
      </c>
      <c r="G1869" s="28">
        <v>4</v>
      </c>
      <c r="H1869" s="28">
        <v>407</v>
      </c>
      <c r="I1869" s="28" t="s">
        <v>2266</v>
      </c>
      <c r="J1869" s="78">
        <v>27.590000000000032</v>
      </c>
      <c r="K1869" s="78">
        <f t="shared" si="44"/>
        <v>45.666666666666664</v>
      </c>
      <c r="L1869" s="78">
        <f>J1869-K1869</f>
        <v>-18.076666666666632</v>
      </c>
      <c r="M1869" s="26">
        <f>SUMPRODUCT(TEXT(L1869-{0,5,15,25,35},"0;\0")*{0,2,3,3,7})</f>
        <v>0</v>
      </c>
    </row>
    <row r="1870" spans="1:13" ht="13.5">
      <c r="A1870" s="323" t="s">
        <v>2222</v>
      </c>
      <c r="B1870" s="323" t="s">
        <v>2267</v>
      </c>
      <c r="C1870" s="325">
        <v>10</v>
      </c>
      <c r="D1870" s="293">
        <v>7</v>
      </c>
      <c r="E1870" s="28" t="s">
        <v>2224</v>
      </c>
      <c r="F1870" s="28" t="s">
        <v>2225</v>
      </c>
      <c r="G1870" s="28">
        <v>4</v>
      </c>
      <c r="H1870" s="28">
        <v>418</v>
      </c>
      <c r="I1870" s="28" t="s">
        <v>2268</v>
      </c>
      <c r="J1870" s="281">
        <v>34.194999999999936</v>
      </c>
      <c r="K1870" s="281">
        <f t="shared" si="44"/>
        <v>51.000000000000007</v>
      </c>
      <c r="L1870" s="281">
        <f>J1870-K1870</f>
        <v>-16.805000000000071</v>
      </c>
      <c r="M1870" s="327">
        <f>SUMPRODUCT(TEXT(L1870-{0,5,15,25,35},"0;\0")*{0,2,3,3,7})</f>
        <v>0</v>
      </c>
    </row>
    <row r="1871" spans="1:13" ht="27">
      <c r="A1871" s="324" t="s">
        <v>2227</v>
      </c>
      <c r="B1871" s="324"/>
      <c r="C1871" s="326"/>
      <c r="D1871" s="295"/>
      <c r="E1871" s="105" t="s">
        <v>2242</v>
      </c>
      <c r="F1871" s="105" t="s">
        <v>2229</v>
      </c>
      <c r="G1871" s="105">
        <v>2</v>
      </c>
      <c r="H1871" s="105">
        <v>208</v>
      </c>
      <c r="I1871" s="28" t="s">
        <v>2252</v>
      </c>
      <c r="J1871" s="283"/>
      <c r="K1871" s="283"/>
      <c r="L1871" s="283"/>
      <c r="M1871" s="328"/>
    </row>
    <row r="1872" spans="1:13" ht="13.5">
      <c r="A1872" s="323" t="s">
        <v>2222</v>
      </c>
      <c r="B1872" s="323" t="s">
        <v>2269</v>
      </c>
      <c r="C1872" s="325">
        <v>10</v>
      </c>
      <c r="D1872" s="293">
        <v>7</v>
      </c>
      <c r="E1872" s="28" t="s">
        <v>2224</v>
      </c>
      <c r="F1872" s="28" t="s">
        <v>2225</v>
      </c>
      <c r="G1872" s="28">
        <v>4</v>
      </c>
      <c r="H1872" s="28">
        <v>419</v>
      </c>
      <c r="I1872" s="28" t="s">
        <v>2270</v>
      </c>
      <c r="J1872" s="281">
        <v>34.634999999999991</v>
      </c>
      <c r="K1872" s="281">
        <f t="shared" si="44"/>
        <v>51.000000000000007</v>
      </c>
      <c r="L1872" s="281">
        <f>J1872-K1872</f>
        <v>-16.365000000000016</v>
      </c>
      <c r="M1872" s="327">
        <f>SUMPRODUCT(TEXT(L1872-{0,5,15,25,35},"0;\0")*{0,2,3,3,7})</f>
        <v>0</v>
      </c>
    </row>
    <row r="1873" spans="1:13" ht="27">
      <c r="A1873" s="324" t="s">
        <v>2227</v>
      </c>
      <c r="B1873" s="324"/>
      <c r="C1873" s="326"/>
      <c r="D1873" s="295"/>
      <c r="E1873" s="105" t="s">
        <v>2228</v>
      </c>
      <c r="F1873" s="105" t="s">
        <v>2229</v>
      </c>
      <c r="G1873" s="105">
        <v>2</v>
      </c>
      <c r="H1873" s="105">
        <v>202</v>
      </c>
      <c r="I1873" s="28" t="s">
        <v>2230</v>
      </c>
      <c r="J1873" s="283"/>
      <c r="K1873" s="283"/>
      <c r="L1873" s="283"/>
      <c r="M1873" s="328"/>
    </row>
    <row r="1874" spans="1:13" ht="27">
      <c r="A1874" s="92" t="s">
        <v>2222</v>
      </c>
      <c r="B1874" s="92" t="s">
        <v>2271</v>
      </c>
      <c r="C1874" s="28">
        <v>6</v>
      </c>
      <c r="D1874" s="88">
        <v>0</v>
      </c>
      <c r="E1874" s="28" t="s">
        <v>2224</v>
      </c>
      <c r="F1874" s="28" t="s">
        <v>2225</v>
      </c>
      <c r="G1874" s="28">
        <v>4</v>
      </c>
      <c r="H1874" s="28">
        <v>420</v>
      </c>
      <c r="I1874" s="28" t="s">
        <v>2272</v>
      </c>
      <c r="J1874" s="78">
        <v>23.620000000000061</v>
      </c>
      <c r="K1874" s="78">
        <f t="shared" si="44"/>
        <v>31</v>
      </c>
      <c r="L1874" s="78">
        <f>J1874-K1874</f>
        <v>-7.3799999999999386</v>
      </c>
      <c r="M1874" s="26">
        <f>SUMPRODUCT(TEXT(L1874-{0,5,15,25,35},"0;\0")*{0,2,3,3,7})</f>
        <v>0</v>
      </c>
    </row>
    <row r="1875" spans="1:13" ht="27">
      <c r="A1875" s="325" t="s">
        <v>2222</v>
      </c>
      <c r="B1875" s="325" t="s">
        <v>2273</v>
      </c>
      <c r="C1875" s="325">
        <v>9</v>
      </c>
      <c r="D1875" s="293">
        <v>0</v>
      </c>
      <c r="E1875" s="85" t="s">
        <v>2224</v>
      </c>
      <c r="F1875" s="85" t="s">
        <v>2225</v>
      </c>
      <c r="G1875" s="85">
        <v>4</v>
      </c>
      <c r="H1875" s="85" t="s">
        <v>2274</v>
      </c>
      <c r="I1875" s="28" t="s">
        <v>2275</v>
      </c>
      <c r="J1875" s="281">
        <v>33.75999999999982</v>
      </c>
      <c r="K1875" s="281">
        <f t="shared" si="44"/>
        <v>39</v>
      </c>
      <c r="L1875" s="281">
        <f>J1875-K1875</f>
        <v>-5.2400000000001796</v>
      </c>
      <c r="M1875" s="327">
        <f>SUMPRODUCT(TEXT(L1875-{0,5,15,25,35},"0;\0")*{0,2,3,3,7})</f>
        <v>0</v>
      </c>
    </row>
    <row r="1876" spans="1:13" ht="27">
      <c r="A1876" s="326" t="s">
        <v>2227</v>
      </c>
      <c r="B1876" s="326"/>
      <c r="C1876" s="326"/>
      <c r="D1876" s="295"/>
      <c r="E1876" s="88" t="s">
        <v>2228</v>
      </c>
      <c r="F1876" s="88" t="s">
        <v>2229</v>
      </c>
      <c r="G1876" s="88">
        <v>2</v>
      </c>
      <c r="H1876" s="88">
        <v>203</v>
      </c>
      <c r="I1876" s="28" t="s">
        <v>2230</v>
      </c>
      <c r="J1876" s="283"/>
      <c r="K1876" s="283"/>
      <c r="L1876" s="283"/>
      <c r="M1876" s="328"/>
    </row>
    <row r="1877" spans="1:13" ht="27">
      <c r="A1877" s="28" t="s">
        <v>2222</v>
      </c>
      <c r="B1877" s="28" t="s">
        <v>2276</v>
      </c>
      <c r="C1877" s="28">
        <v>0</v>
      </c>
      <c r="D1877" s="88">
        <v>0</v>
      </c>
      <c r="E1877" s="85" t="s">
        <v>2224</v>
      </c>
      <c r="F1877" s="85" t="s">
        <v>2225</v>
      </c>
      <c r="G1877" s="85">
        <v>4</v>
      </c>
      <c r="H1877" s="85" t="s">
        <v>2274</v>
      </c>
      <c r="I1877" s="28" t="s">
        <v>2275</v>
      </c>
      <c r="J1877" s="78">
        <v>11.450000000000045</v>
      </c>
      <c r="K1877" s="78">
        <f t="shared" si="44"/>
        <v>15</v>
      </c>
      <c r="L1877" s="78">
        <f t="shared" ref="L1877:L1896" si="46">J1877-K1877</f>
        <v>-3.5499999999999545</v>
      </c>
      <c r="M1877" s="26">
        <f>SUMPRODUCT(TEXT(L1877-{0,5,15,25,35},"0;\0")*{0,2,3,3,7})</f>
        <v>0</v>
      </c>
    </row>
    <row r="1878" spans="1:13" ht="27">
      <c r="A1878" s="28" t="s">
        <v>2222</v>
      </c>
      <c r="B1878" s="28" t="s">
        <v>2277</v>
      </c>
      <c r="C1878" s="28">
        <v>0</v>
      </c>
      <c r="D1878" s="88">
        <v>0</v>
      </c>
      <c r="E1878" s="85" t="s">
        <v>2224</v>
      </c>
      <c r="F1878" s="85" t="s">
        <v>2225</v>
      </c>
      <c r="G1878" s="85">
        <v>4</v>
      </c>
      <c r="H1878" s="85" t="s">
        <v>2274</v>
      </c>
      <c r="I1878" s="28" t="s">
        <v>2275</v>
      </c>
      <c r="J1878" s="78">
        <v>11.450000000000045</v>
      </c>
      <c r="K1878" s="78">
        <f t="shared" si="44"/>
        <v>15</v>
      </c>
      <c r="L1878" s="78">
        <f t="shared" si="46"/>
        <v>-3.5499999999999545</v>
      </c>
      <c r="M1878" s="26">
        <f>SUMPRODUCT(TEXT(L1878-{0,5,15,25,35},"0;\0")*{0,2,3,3,7})</f>
        <v>0</v>
      </c>
    </row>
    <row r="1879" spans="1:13" ht="27">
      <c r="A1879" s="28" t="s">
        <v>2222</v>
      </c>
      <c r="B1879" s="28" t="s">
        <v>2278</v>
      </c>
      <c r="C1879" s="28">
        <v>0</v>
      </c>
      <c r="D1879" s="88">
        <v>0</v>
      </c>
      <c r="E1879" s="85" t="s">
        <v>2224</v>
      </c>
      <c r="F1879" s="85" t="s">
        <v>2225</v>
      </c>
      <c r="G1879" s="85">
        <v>4</v>
      </c>
      <c r="H1879" s="85" t="s">
        <v>2274</v>
      </c>
      <c r="I1879" s="28" t="s">
        <v>2275</v>
      </c>
      <c r="J1879" s="78">
        <v>11.44999999999996</v>
      </c>
      <c r="K1879" s="78">
        <f t="shared" si="44"/>
        <v>15</v>
      </c>
      <c r="L1879" s="78">
        <f t="shared" si="46"/>
        <v>-3.5500000000000398</v>
      </c>
      <c r="M1879" s="26">
        <f>SUMPRODUCT(TEXT(L1879-{0,5,15,25,35},"0;\0")*{0,2,3,3,7})</f>
        <v>0</v>
      </c>
    </row>
    <row r="1880" spans="1:13" ht="13.5">
      <c r="A1880" s="323" t="s">
        <v>2222</v>
      </c>
      <c r="B1880" s="323" t="s">
        <v>2279</v>
      </c>
      <c r="C1880" s="325">
        <v>5</v>
      </c>
      <c r="D1880" s="293">
        <v>1</v>
      </c>
      <c r="E1880" s="28" t="s">
        <v>2224</v>
      </c>
      <c r="F1880" s="28" t="s">
        <v>2225</v>
      </c>
      <c r="G1880" s="28">
        <v>5</v>
      </c>
      <c r="H1880" s="28">
        <v>507</v>
      </c>
      <c r="I1880" s="28" t="s">
        <v>2280</v>
      </c>
      <c r="J1880" s="281">
        <v>50.08</v>
      </c>
      <c r="K1880" s="281">
        <f t="shared" si="44"/>
        <v>29.666666666666668</v>
      </c>
      <c r="L1880" s="281">
        <f t="shared" si="46"/>
        <v>20.41333333333333</v>
      </c>
      <c r="M1880" s="327">
        <f>SUMPRODUCT(TEXT(L1880-{0,5,15,25,35},"0;\0")*{0,2,3,3,7})</f>
        <v>45</v>
      </c>
    </row>
    <row r="1881" spans="1:13" ht="27">
      <c r="A1881" s="324" t="s">
        <v>2227</v>
      </c>
      <c r="B1881" s="324"/>
      <c r="C1881" s="326"/>
      <c r="D1881" s="295"/>
      <c r="E1881" s="88" t="s">
        <v>2228</v>
      </c>
      <c r="F1881" s="88" t="s">
        <v>2229</v>
      </c>
      <c r="G1881" s="88">
        <v>2</v>
      </c>
      <c r="H1881" s="88">
        <v>201</v>
      </c>
      <c r="I1881" s="28" t="s">
        <v>2230</v>
      </c>
      <c r="J1881" s="283"/>
      <c r="K1881" s="283"/>
      <c r="L1881" s="283"/>
      <c r="M1881" s="328"/>
    </row>
    <row r="1882" spans="1:13" ht="27">
      <c r="A1882" s="92" t="s">
        <v>2222</v>
      </c>
      <c r="B1882" s="92" t="s">
        <v>2281</v>
      </c>
      <c r="C1882" s="28">
        <v>1</v>
      </c>
      <c r="D1882" s="88">
        <v>9</v>
      </c>
      <c r="E1882" s="85" t="s">
        <v>2224</v>
      </c>
      <c r="F1882" s="85" t="s">
        <v>2225</v>
      </c>
      <c r="G1882" s="85">
        <v>5</v>
      </c>
      <c r="H1882" s="85">
        <v>508</v>
      </c>
      <c r="I1882" s="28" t="s">
        <v>2282</v>
      </c>
      <c r="J1882" s="78">
        <v>12.900000000000006</v>
      </c>
      <c r="K1882" s="78">
        <f t="shared" si="44"/>
        <v>29.666666666666668</v>
      </c>
      <c r="L1882" s="78">
        <f t="shared" si="46"/>
        <v>-16.766666666666662</v>
      </c>
      <c r="M1882" s="26">
        <f>SUMPRODUCT(TEXT(L1882-{0,5,15,25,35},"0;\0")*{0,2,3,3,7})</f>
        <v>0</v>
      </c>
    </row>
    <row r="1883" spans="1:13" ht="27">
      <c r="A1883" s="92" t="s">
        <v>2222</v>
      </c>
      <c r="B1883" s="92" t="s">
        <v>2283</v>
      </c>
      <c r="C1883" s="28">
        <v>0</v>
      </c>
      <c r="D1883" s="88">
        <v>0</v>
      </c>
      <c r="E1883" s="85" t="s">
        <v>2224</v>
      </c>
      <c r="F1883" s="85" t="s">
        <v>2225</v>
      </c>
      <c r="G1883" s="85">
        <v>5</v>
      </c>
      <c r="H1883" s="85">
        <v>508</v>
      </c>
      <c r="I1883" s="28" t="s">
        <v>2282</v>
      </c>
      <c r="J1883" s="78">
        <v>12.900000000000034</v>
      </c>
      <c r="K1883" s="78">
        <f t="shared" si="44"/>
        <v>15</v>
      </c>
      <c r="L1883" s="78">
        <f t="shared" si="46"/>
        <v>-2.0999999999999659</v>
      </c>
      <c r="M1883" s="26">
        <f>SUMPRODUCT(TEXT(L1883-{0,5,15,25,35},"0;\0")*{0,2,3,3,7})</f>
        <v>0</v>
      </c>
    </row>
    <row r="1884" spans="1:13" ht="27">
      <c r="A1884" s="323" t="s">
        <v>2222</v>
      </c>
      <c r="B1884" s="323" t="s">
        <v>2284</v>
      </c>
      <c r="C1884" s="325">
        <v>9</v>
      </c>
      <c r="D1884" s="293">
        <v>6</v>
      </c>
      <c r="E1884" s="28" t="s">
        <v>2224</v>
      </c>
      <c r="F1884" s="28" t="s">
        <v>2285</v>
      </c>
      <c r="G1884" s="28">
        <v>3</v>
      </c>
      <c r="H1884" s="28">
        <v>308</v>
      </c>
      <c r="I1884" s="28" t="s">
        <v>2286</v>
      </c>
      <c r="J1884" s="281">
        <v>58.180000000000092</v>
      </c>
      <c r="K1884" s="281">
        <f t="shared" si="44"/>
        <v>47</v>
      </c>
      <c r="L1884" s="281">
        <f t="shared" si="46"/>
        <v>11.180000000000092</v>
      </c>
      <c r="M1884" s="327">
        <f>SUMPRODUCT(TEXT(L1884-{0,5,15,25,35},"0;\0")*{0,2,3,3,7})</f>
        <v>12</v>
      </c>
    </row>
    <row r="1885" spans="1:13" ht="27">
      <c r="A1885" s="324" t="s">
        <v>2227</v>
      </c>
      <c r="B1885" s="324"/>
      <c r="C1885" s="326"/>
      <c r="D1885" s="295"/>
      <c r="E1885" s="88" t="s">
        <v>2228</v>
      </c>
      <c r="F1885" s="88" t="s">
        <v>2261</v>
      </c>
      <c r="G1885" s="88">
        <v>2</v>
      </c>
      <c r="H1885" s="88">
        <v>216</v>
      </c>
      <c r="I1885" s="28" t="s">
        <v>2230</v>
      </c>
      <c r="J1885" s="283"/>
      <c r="K1885" s="283"/>
      <c r="L1885" s="283"/>
      <c r="M1885" s="328"/>
    </row>
    <row r="1886" spans="1:13" ht="13.5">
      <c r="A1886" s="323" t="s">
        <v>2222</v>
      </c>
      <c r="B1886" s="323" t="s">
        <v>2287</v>
      </c>
      <c r="C1886" s="325">
        <v>8</v>
      </c>
      <c r="D1886" s="293">
        <v>0</v>
      </c>
      <c r="E1886" s="85" t="s">
        <v>2224</v>
      </c>
      <c r="F1886" s="85" t="s">
        <v>2225</v>
      </c>
      <c r="G1886" s="28">
        <v>1</v>
      </c>
      <c r="H1886" s="28">
        <v>148</v>
      </c>
      <c r="I1886" s="28" t="s">
        <v>2288</v>
      </c>
      <c r="J1886" s="281">
        <v>31.549999999999983</v>
      </c>
      <c r="K1886" s="281">
        <f t="shared" si="44"/>
        <v>36.333333333333329</v>
      </c>
      <c r="L1886" s="281">
        <f t="shared" si="46"/>
        <v>-4.7833333333333456</v>
      </c>
      <c r="M1886" s="327">
        <f>SUMPRODUCT(TEXT(L1886-{0,5,15,25,35},"0;\0")*{0,2,3,3,7})</f>
        <v>0</v>
      </c>
    </row>
    <row r="1887" spans="1:13" ht="27">
      <c r="A1887" s="324" t="s">
        <v>2227</v>
      </c>
      <c r="B1887" s="324"/>
      <c r="C1887" s="326"/>
      <c r="D1887" s="295"/>
      <c r="E1887" s="88" t="s">
        <v>2242</v>
      </c>
      <c r="F1887" s="88" t="s">
        <v>2229</v>
      </c>
      <c r="G1887" s="88">
        <v>2</v>
      </c>
      <c r="H1887" s="88">
        <v>206</v>
      </c>
      <c r="I1887" s="88" t="s">
        <v>2243</v>
      </c>
      <c r="J1887" s="283"/>
      <c r="K1887" s="283"/>
      <c r="L1887" s="283"/>
      <c r="M1887" s="328"/>
    </row>
    <row r="1888" spans="1:13" ht="27">
      <c r="A1888" s="28" t="s">
        <v>2222</v>
      </c>
      <c r="B1888" s="28" t="s">
        <v>2289</v>
      </c>
      <c r="C1888" s="88">
        <v>5</v>
      </c>
      <c r="D1888" s="88">
        <v>6</v>
      </c>
      <c r="E1888" s="88" t="s">
        <v>2228</v>
      </c>
      <c r="F1888" s="88" t="s">
        <v>2229</v>
      </c>
      <c r="G1888" s="88">
        <v>2</v>
      </c>
      <c r="H1888" s="88">
        <v>214</v>
      </c>
      <c r="I1888" s="88" t="s">
        <v>2230</v>
      </c>
      <c r="J1888" s="78">
        <v>23.810000000000002</v>
      </c>
      <c r="K1888" s="78">
        <f t="shared" si="44"/>
        <v>36.333333333333336</v>
      </c>
      <c r="L1888" s="78">
        <f t="shared" si="46"/>
        <v>-12.523333333333333</v>
      </c>
      <c r="M1888" s="26">
        <f>SUMPRODUCT(TEXT(L1888-{0,5,15,25,35},"0;\0")*{0,2,3,3,7})</f>
        <v>0</v>
      </c>
    </row>
    <row r="1889" spans="1:13" ht="27">
      <c r="A1889" s="28" t="s">
        <v>2222</v>
      </c>
      <c r="B1889" s="28" t="s">
        <v>2290</v>
      </c>
      <c r="C1889" s="88">
        <v>0</v>
      </c>
      <c r="D1889" s="88">
        <v>1</v>
      </c>
      <c r="E1889" s="105" t="s">
        <v>2242</v>
      </c>
      <c r="F1889" s="105" t="s">
        <v>2222</v>
      </c>
      <c r="G1889" s="105">
        <v>3</v>
      </c>
      <c r="H1889" s="105">
        <v>306</v>
      </c>
      <c r="I1889" s="105" t="s">
        <v>2291</v>
      </c>
      <c r="J1889" s="78">
        <v>3.3299999999999983</v>
      </c>
      <c r="K1889" s="78">
        <f t="shared" si="44"/>
        <v>16.333333333333332</v>
      </c>
      <c r="L1889" s="78">
        <f t="shared" si="46"/>
        <v>-13.003333333333334</v>
      </c>
      <c r="M1889" s="26">
        <f>SUMPRODUCT(TEXT(L1889-{0,5,15,25,35},"0;\0")*{0,2,3,3,7})</f>
        <v>0</v>
      </c>
    </row>
    <row r="1890" spans="1:13" ht="27">
      <c r="A1890" s="28" t="s">
        <v>2222</v>
      </c>
      <c r="B1890" s="28" t="s">
        <v>2292</v>
      </c>
      <c r="C1890" s="88">
        <v>3</v>
      </c>
      <c r="D1890" s="88">
        <v>3</v>
      </c>
      <c r="E1890" s="105" t="s">
        <v>2242</v>
      </c>
      <c r="F1890" s="105" t="s">
        <v>2222</v>
      </c>
      <c r="G1890" s="105">
        <v>3</v>
      </c>
      <c r="H1890" s="105">
        <v>306</v>
      </c>
      <c r="I1890" s="105" t="s">
        <v>2291</v>
      </c>
      <c r="J1890" s="78">
        <v>3.3299999999999983</v>
      </c>
      <c r="K1890" s="78">
        <f t="shared" si="44"/>
        <v>27</v>
      </c>
      <c r="L1890" s="78">
        <f t="shared" si="46"/>
        <v>-23.67</v>
      </c>
      <c r="M1890" s="26">
        <f>SUMPRODUCT(TEXT(L1890-{0,5,15,25,35},"0;\0")*{0,2,3,3,7})</f>
        <v>0</v>
      </c>
    </row>
    <row r="1891" spans="1:13" ht="27">
      <c r="A1891" s="28" t="s">
        <v>2222</v>
      </c>
      <c r="B1891" s="28" t="s">
        <v>2293</v>
      </c>
      <c r="C1891" s="88">
        <v>2</v>
      </c>
      <c r="D1891" s="88">
        <v>0</v>
      </c>
      <c r="E1891" s="105" t="s">
        <v>2242</v>
      </c>
      <c r="F1891" s="105" t="s">
        <v>2222</v>
      </c>
      <c r="G1891" s="105">
        <v>3</v>
      </c>
      <c r="H1891" s="105">
        <v>306</v>
      </c>
      <c r="I1891" s="105" t="s">
        <v>2291</v>
      </c>
      <c r="J1891" s="78">
        <v>3.3299999999999983</v>
      </c>
      <c r="K1891" s="78">
        <f t="shared" si="44"/>
        <v>20.333333333333332</v>
      </c>
      <c r="L1891" s="78">
        <f t="shared" si="46"/>
        <v>-17.003333333333334</v>
      </c>
      <c r="M1891" s="26">
        <f>SUMPRODUCT(TEXT(L1891-{0,5,15,25,35},"0;\0")*{0,2,3,3,7})</f>
        <v>0</v>
      </c>
    </row>
    <row r="1892" spans="1:13" ht="27">
      <c r="A1892" s="28" t="s">
        <v>2222</v>
      </c>
      <c r="B1892" s="28" t="s">
        <v>2294</v>
      </c>
      <c r="C1892" s="88">
        <v>3</v>
      </c>
      <c r="D1892" s="88">
        <v>1</v>
      </c>
      <c r="E1892" s="105" t="s">
        <v>2242</v>
      </c>
      <c r="F1892" s="105" t="s">
        <v>2222</v>
      </c>
      <c r="G1892" s="105">
        <v>3</v>
      </c>
      <c r="H1892" s="105">
        <v>306</v>
      </c>
      <c r="I1892" s="105" t="s">
        <v>2291</v>
      </c>
      <c r="J1892" s="78">
        <v>3.3300000000000054</v>
      </c>
      <c r="K1892" s="78">
        <f>15+C1892*8/3+(D1892/2)*8/3</f>
        <v>24.333333333333332</v>
      </c>
      <c r="L1892" s="78">
        <f>J1892-K1892</f>
        <v>-21.003333333333327</v>
      </c>
      <c r="M1892" s="26">
        <f>SUMPRODUCT(TEXT(L1892-{0,5,15,25,35},"0;\0")*{0,2,3,3,7})</f>
        <v>0</v>
      </c>
    </row>
    <row r="1893" spans="1:13" ht="27">
      <c r="A1893" s="28" t="s">
        <v>2222</v>
      </c>
      <c r="B1893" s="28" t="s">
        <v>2295</v>
      </c>
      <c r="C1893" s="135">
        <v>0</v>
      </c>
      <c r="D1893" s="135">
        <v>0</v>
      </c>
      <c r="E1893" s="105" t="s">
        <v>2242</v>
      </c>
      <c r="F1893" s="105" t="s">
        <v>2222</v>
      </c>
      <c r="G1893" s="28">
        <v>3</v>
      </c>
      <c r="H1893" s="105">
        <v>306</v>
      </c>
      <c r="I1893" s="105" t="s">
        <v>2291</v>
      </c>
      <c r="J1893" s="78">
        <v>3.33</v>
      </c>
      <c r="K1893" s="78">
        <f>15+C1893*8/3+(D1893/2)*8/3</f>
        <v>15</v>
      </c>
      <c r="L1893" s="78">
        <f>J1893-K1893</f>
        <v>-11.67</v>
      </c>
      <c r="M1893" s="26">
        <f>SUMPRODUCT(TEXT(L1893-{0,5,15,25,35},"0;\0")*{0,2,3,3,7})</f>
        <v>0</v>
      </c>
    </row>
    <row r="1894" spans="1:13" ht="27">
      <c r="A1894" s="28" t="s">
        <v>2222</v>
      </c>
      <c r="B1894" s="28" t="s">
        <v>2296</v>
      </c>
      <c r="C1894" s="88">
        <v>0</v>
      </c>
      <c r="D1894" s="88">
        <v>0</v>
      </c>
      <c r="E1894" s="105" t="s">
        <v>2242</v>
      </c>
      <c r="F1894" s="105" t="s">
        <v>2222</v>
      </c>
      <c r="G1894" s="105">
        <v>3</v>
      </c>
      <c r="H1894" s="105">
        <v>306</v>
      </c>
      <c r="I1894" s="105" t="s">
        <v>2291</v>
      </c>
      <c r="J1894" s="78">
        <v>3.3299999999999983</v>
      </c>
      <c r="K1894" s="78">
        <f t="shared" si="44"/>
        <v>15</v>
      </c>
      <c r="L1894" s="78">
        <f t="shared" si="46"/>
        <v>-11.670000000000002</v>
      </c>
      <c r="M1894" s="26">
        <f>SUMPRODUCT(TEXT(L1894-{0,5,15,25,35},"0;\0")*{0,2,3,3,7})</f>
        <v>0</v>
      </c>
    </row>
    <row r="1895" spans="1:13" ht="27">
      <c r="A1895" s="92" t="s">
        <v>2222</v>
      </c>
      <c r="B1895" s="92" t="s">
        <v>2297</v>
      </c>
      <c r="C1895" s="28">
        <v>10</v>
      </c>
      <c r="D1895" s="88">
        <v>1</v>
      </c>
      <c r="E1895" s="28" t="s">
        <v>2242</v>
      </c>
      <c r="F1895" s="28" t="s">
        <v>2298</v>
      </c>
      <c r="G1895" s="28">
        <v>3</v>
      </c>
      <c r="H1895" s="28">
        <v>301</v>
      </c>
      <c r="I1895" s="28" t="s">
        <v>2291</v>
      </c>
      <c r="J1895" s="78">
        <v>12</v>
      </c>
      <c r="K1895" s="78">
        <f t="shared" si="44"/>
        <v>43.000000000000007</v>
      </c>
      <c r="L1895" s="78">
        <f t="shared" si="46"/>
        <v>-31.000000000000007</v>
      </c>
      <c r="M1895" s="26">
        <f>SUMPRODUCT(TEXT(L1895-{0,5,15,25,35},"0;\0")*{0,2,3,3,7})</f>
        <v>0</v>
      </c>
    </row>
    <row r="1896" spans="1:13" ht="27">
      <c r="A1896" s="92" t="s">
        <v>2222</v>
      </c>
      <c r="B1896" s="92" t="s">
        <v>2299</v>
      </c>
      <c r="C1896" s="28">
        <v>2</v>
      </c>
      <c r="D1896" s="88">
        <v>3</v>
      </c>
      <c r="E1896" s="28" t="s">
        <v>2242</v>
      </c>
      <c r="F1896" s="28" t="s">
        <v>2298</v>
      </c>
      <c r="G1896" s="28">
        <v>3</v>
      </c>
      <c r="H1896" s="28">
        <v>313</v>
      </c>
      <c r="I1896" s="28" t="s">
        <v>2291</v>
      </c>
      <c r="J1896" s="78">
        <v>18</v>
      </c>
      <c r="K1896" s="78">
        <f t="shared" si="44"/>
        <v>24.333333333333332</v>
      </c>
      <c r="L1896" s="78">
        <f t="shared" si="46"/>
        <v>-6.3333333333333321</v>
      </c>
      <c r="M1896" s="26">
        <f>SUMPRODUCT(TEXT(L1896-{0,5,15,25,35},"0;\0")*{0,2,3,3,7})</f>
        <v>0</v>
      </c>
    </row>
    <row r="1897" spans="1:13" ht="13.5">
      <c r="A1897" s="225" t="s">
        <v>1608</v>
      </c>
      <c r="B1897" s="225" t="s">
        <v>242</v>
      </c>
      <c r="C1897" s="225">
        <v>3</v>
      </c>
      <c r="D1897" s="227">
        <v>6</v>
      </c>
      <c r="E1897" s="22" t="s">
        <v>83</v>
      </c>
      <c r="F1897" s="18" t="s">
        <v>243</v>
      </c>
      <c r="G1897" s="18">
        <v>4</v>
      </c>
      <c r="H1897" s="18">
        <v>403</v>
      </c>
      <c r="I1897" s="18" t="s">
        <v>244</v>
      </c>
      <c r="J1897" s="229">
        <v>50.74</v>
      </c>
      <c r="K1897" s="229">
        <f>15+C1897*8/3+(D1897/2)*8/3</f>
        <v>31</v>
      </c>
      <c r="L1897" s="229">
        <f>J1897-K1897</f>
        <v>19.740000000000002</v>
      </c>
      <c r="M1897" s="231">
        <f>SUMPRODUCT(TEXT(L1897-{0,5,15,25,35},"0;\0")*{0,2,3,3,7})</f>
        <v>45</v>
      </c>
    </row>
    <row r="1898" spans="1:13" ht="27">
      <c r="A1898" s="226" t="s">
        <v>1609</v>
      </c>
      <c r="B1898" s="226"/>
      <c r="C1898" s="226"/>
      <c r="D1898" s="228"/>
      <c r="E1898" s="18" t="s">
        <v>32</v>
      </c>
      <c r="F1898" s="123" t="s">
        <v>245</v>
      </c>
      <c r="G1898" s="124">
        <v>3</v>
      </c>
      <c r="H1898" s="18">
        <v>303</v>
      </c>
      <c r="I1898" s="18" t="s">
        <v>246</v>
      </c>
      <c r="J1898" s="230"/>
      <c r="K1898" s="230"/>
      <c r="L1898" s="230"/>
      <c r="M1898" s="232"/>
    </row>
    <row r="1899" spans="1:13" ht="13.5">
      <c r="A1899" s="225" t="s">
        <v>1609</v>
      </c>
      <c r="B1899" s="225" t="s">
        <v>247</v>
      </c>
      <c r="C1899" s="225">
        <v>1</v>
      </c>
      <c r="D1899" s="227">
        <v>1</v>
      </c>
      <c r="E1899" s="22" t="s">
        <v>83</v>
      </c>
      <c r="F1899" s="18" t="s">
        <v>243</v>
      </c>
      <c r="G1899" s="18">
        <v>4</v>
      </c>
      <c r="H1899" s="18">
        <v>404</v>
      </c>
      <c r="I1899" s="18" t="s">
        <v>248</v>
      </c>
      <c r="J1899" s="229">
        <v>51.99</v>
      </c>
      <c r="K1899" s="229">
        <f>15+C1899*8/3+(D1899/2)*8/3</f>
        <v>19</v>
      </c>
      <c r="L1899" s="229">
        <f>J1899-K1899</f>
        <v>32.99</v>
      </c>
      <c r="M1899" s="231">
        <f>SUMPRODUCT(TEXT(L1899-{0,5,15,25,35},"0;\0")*{0,2,3,3,7})</f>
        <v>134</v>
      </c>
    </row>
    <row r="1900" spans="1:13" ht="27">
      <c r="A1900" s="226" t="s">
        <v>1610</v>
      </c>
      <c r="B1900" s="226"/>
      <c r="C1900" s="226"/>
      <c r="D1900" s="228"/>
      <c r="E1900" s="18" t="s">
        <v>32</v>
      </c>
      <c r="F1900" s="18" t="s">
        <v>245</v>
      </c>
      <c r="G1900" s="18">
        <v>3</v>
      </c>
      <c r="H1900" s="18">
        <v>305</v>
      </c>
      <c r="I1900" s="18" t="s">
        <v>249</v>
      </c>
      <c r="J1900" s="230"/>
      <c r="K1900" s="230"/>
      <c r="L1900" s="230"/>
      <c r="M1900" s="232"/>
    </row>
    <row r="1901" spans="1:13" ht="13.5">
      <c r="A1901" s="225" t="s">
        <v>1610</v>
      </c>
      <c r="B1901" s="225" t="s">
        <v>250</v>
      </c>
      <c r="C1901" s="225">
        <v>0</v>
      </c>
      <c r="D1901" s="227">
        <v>0</v>
      </c>
      <c r="E1901" s="22" t="s">
        <v>83</v>
      </c>
      <c r="F1901" s="18" t="s">
        <v>243</v>
      </c>
      <c r="G1901" s="18">
        <v>4</v>
      </c>
      <c r="H1901" s="18">
        <v>405</v>
      </c>
      <c r="I1901" s="18" t="s">
        <v>251</v>
      </c>
      <c r="J1901" s="229">
        <v>20</v>
      </c>
      <c r="K1901" s="229">
        <f>15+C1901*8/3+(D1901/2)*8/3</f>
        <v>15</v>
      </c>
      <c r="L1901" s="229">
        <f>J1901-K1901</f>
        <v>5</v>
      </c>
      <c r="M1901" s="231">
        <f>SUMPRODUCT(TEXT(L1901-{0,5,15,25,35},"0;\0")*{0,2,3,3,7})</f>
        <v>0</v>
      </c>
    </row>
    <row r="1902" spans="1:13" ht="27">
      <c r="A1902" s="226" t="s">
        <v>1611</v>
      </c>
      <c r="B1902" s="226"/>
      <c r="C1902" s="226"/>
      <c r="D1902" s="228"/>
      <c r="E1902" s="18" t="s">
        <v>32</v>
      </c>
      <c r="F1902" s="18" t="s">
        <v>245</v>
      </c>
      <c r="G1902" s="18">
        <v>3</v>
      </c>
      <c r="H1902" s="18">
        <v>306</v>
      </c>
      <c r="I1902" s="18" t="s">
        <v>249</v>
      </c>
      <c r="J1902" s="230"/>
      <c r="K1902" s="230"/>
      <c r="L1902" s="230"/>
      <c r="M1902" s="232"/>
    </row>
    <row r="1903" spans="1:13" ht="13.5">
      <c r="A1903" s="225" t="s">
        <v>1611</v>
      </c>
      <c r="B1903" s="225" t="s">
        <v>252</v>
      </c>
      <c r="C1903" s="225">
        <v>7</v>
      </c>
      <c r="D1903" s="227">
        <v>3</v>
      </c>
      <c r="E1903" s="22" t="s">
        <v>83</v>
      </c>
      <c r="F1903" s="18" t="s">
        <v>243</v>
      </c>
      <c r="G1903" s="18">
        <v>4</v>
      </c>
      <c r="H1903" s="18">
        <v>405</v>
      </c>
      <c r="I1903" s="18" t="s">
        <v>251</v>
      </c>
      <c r="J1903" s="229">
        <v>41.856699999999996</v>
      </c>
      <c r="K1903" s="229">
        <f>15+C1903*8/3+(D1903/2)*8/3</f>
        <v>37.666666666666671</v>
      </c>
      <c r="L1903" s="229">
        <f>J1903-K1903</f>
        <v>4.1900333333333251</v>
      </c>
      <c r="M1903" s="231">
        <f>SUMPRODUCT(TEXT(L1903-{0,5,15,25,35},"0;\0")*{0,2,3,3,7})</f>
        <v>0</v>
      </c>
    </row>
    <row r="1904" spans="1:13" ht="13.5">
      <c r="A1904" s="235" t="s">
        <v>1612</v>
      </c>
      <c r="B1904" s="235"/>
      <c r="C1904" s="235"/>
      <c r="D1904" s="236"/>
      <c r="E1904" s="22" t="s">
        <v>83</v>
      </c>
      <c r="F1904" s="18" t="s">
        <v>243</v>
      </c>
      <c r="G1904" s="18">
        <v>4</v>
      </c>
      <c r="H1904" s="18">
        <v>406</v>
      </c>
      <c r="I1904" s="18" t="s">
        <v>253</v>
      </c>
      <c r="J1904" s="230"/>
      <c r="K1904" s="230"/>
      <c r="L1904" s="230"/>
      <c r="M1904" s="232"/>
    </row>
    <row r="1905" spans="1:13" ht="13.5">
      <c r="A1905" s="225" t="s">
        <v>1612</v>
      </c>
      <c r="B1905" s="225" t="s">
        <v>254</v>
      </c>
      <c r="C1905" s="225">
        <v>4</v>
      </c>
      <c r="D1905" s="227">
        <v>5</v>
      </c>
      <c r="E1905" s="22" t="s">
        <v>83</v>
      </c>
      <c r="F1905" s="18" t="s">
        <v>243</v>
      </c>
      <c r="G1905" s="18">
        <v>4</v>
      </c>
      <c r="H1905" s="18">
        <v>406</v>
      </c>
      <c r="I1905" s="18" t="s">
        <v>253</v>
      </c>
      <c r="J1905" s="229">
        <v>35.918700000000001</v>
      </c>
      <c r="K1905" s="229">
        <f>15+C1905*8/3+(D1905/2)*8/3</f>
        <v>32.333333333333329</v>
      </c>
      <c r="L1905" s="229">
        <f>J1905-K1905</f>
        <v>3.5853666666666726</v>
      </c>
      <c r="M1905" s="231">
        <f>SUMPRODUCT(TEXT(L1905-{0,5,15,25,35},"0;\0")*{0,2,3,3,7})</f>
        <v>0</v>
      </c>
    </row>
    <row r="1906" spans="1:13" ht="27">
      <c r="A1906" s="235" t="s">
        <v>1613</v>
      </c>
      <c r="B1906" s="235"/>
      <c r="C1906" s="235"/>
      <c r="D1906" s="236"/>
      <c r="E1906" s="22" t="s">
        <v>32</v>
      </c>
      <c r="F1906" s="18" t="s">
        <v>245</v>
      </c>
      <c r="G1906" s="18">
        <v>3</v>
      </c>
      <c r="H1906" s="18">
        <v>301</v>
      </c>
      <c r="I1906" s="18" t="s">
        <v>255</v>
      </c>
      <c r="J1906" s="237"/>
      <c r="K1906" s="237"/>
      <c r="L1906" s="237"/>
      <c r="M1906" s="238"/>
    </row>
    <row r="1907" spans="1:13" ht="27">
      <c r="A1907" s="226" t="s">
        <v>1613</v>
      </c>
      <c r="B1907" s="226"/>
      <c r="C1907" s="226"/>
      <c r="D1907" s="228"/>
      <c r="E1907" s="22" t="s">
        <v>83</v>
      </c>
      <c r="F1907" s="18" t="s">
        <v>256</v>
      </c>
      <c r="G1907" s="18">
        <v>5</v>
      </c>
      <c r="H1907" s="18" t="s">
        <v>257</v>
      </c>
      <c r="I1907" s="18" t="s">
        <v>258</v>
      </c>
      <c r="J1907" s="230"/>
      <c r="K1907" s="230"/>
      <c r="L1907" s="230"/>
      <c r="M1907" s="232"/>
    </row>
    <row r="1908" spans="1:13" ht="27">
      <c r="A1908" s="233" t="s">
        <v>1614</v>
      </c>
      <c r="B1908" s="233" t="s">
        <v>259</v>
      </c>
      <c r="C1908" s="233">
        <v>0</v>
      </c>
      <c r="D1908" s="234">
        <v>6</v>
      </c>
      <c r="E1908" s="22" t="s">
        <v>83</v>
      </c>
      <c r="F1908" s="18" t="s">
        <v>243</v>
      </c>
      <c r="G1908" s="18">
        <v>4</v>
      </c>
      <c r="H1908" s="18">
        <v>409</v>
      </c>
      <c r="I1908" s="18" t="s">
        <v>260</v>
      </c>
      <c r="J1908" s="229">
        <v>27.75</v>
      </c>
      <c r="K1908" s="229">
        <f>15+C1908*8/3+(D1908/2)*8/3</f>
        <v>23</v>
      </c>
      <c r="L1908" s="229">
        <f>J1908-K1908</f>
        <v>4.75</v>
      </c>
      <c r="M1908" s="231">
        <f>SUMPRODUCT(TEXT(L1908-{0,5,15,25,35},"0;\0")*{0,2,3,3,7})</f>
        <v>0</v>
      </c>
    </row>
    <row r="1909" spans="1:13" ht="27">
      <c r="A1909" s="233" t="s">
        <v>1615</v>
      </c>
      <c r="B1909" s="233"/>
      <c r="C1909" s="233"/>
      <c r="D1909" s="234"/>
      <c r="E1909" s="22" t="s">
        <v>32</v>
      </c>
      <c r="F1909" s="18" t="s">
        <v>245</v>
      </c>
      <c r="G1909" s="18">
        <v>3</v>
      </c>
      <c r="H1909" s="18">
        <v>302</v>
      </c>
      <c r="I1909" s="18" t="s">
        <v>255</v>
      </c>
      <c r="J1909" s="230"/>
      <c r="K1909" s="230"/>
      <c r="L1909" s="230"/>
      <c r="M1909" s="232"/>
    </row>
    <row r="1910" spans="1:13" ht="13.5">
      <c r="A1910" s="225" t="s">
        <v>1615</v>
      </c>
      <c r="B1910" s="225" t="s">
        <v>261</v>
      </c>
      <c r="C1910" s="225">
        <v>5</v>
      </c>
      <c r="D1910" s="227">
        <v>6</v>
      </c>
      <c r="E1910" s="22" t="s">
        <v>83</v>
      </c>
      <c r="F1910" s="18" t="s">
        <v>243</v>
      </c>
      <c r="G1910" s="18">
        <v>4</v>
      </c>
      <c r="H1910" s="18">
        <v>414</v>
      </c>
      <c r="I1910" s="18" t="s">
        <v>262</v>
      </c>
      <c r="J1910" s="229">
        <v>34.646999999999998</v>
      </c>
      <c r="K1910" s="229">
        <f>15+C1910*8/3+(D1910/2)*8/3</f>
        <v>36.333333333333336</v>
      </c>
      <c r="L1910" s="229">
        <f>J1910-K1910</f>
        <v>-1.6863333333333372</v>
      </c>
      <c r="M1910" s="231">
        <f>SUMPRODUCT(TEXT(L1910-{0,5,15,25,35},"0;\0")*{0,2,3,3,7})</f>
        <v>0</v>
      </c>
    </row>
    <row r="1911" spans="1:13" ht="27">
      <c r="A1911" s="235" t="s">
        <v>1615</v>
      </c>
      <c r="B1911" s="235"/>
      <c r="C1911" s="235"/>
      <c r="D1911" s="236"/>
      <c r="E1911" s="22" t="s">
        <v>32</v>
      </c>
      <c r="F1911" s="18" t="s">
        <v>245</v>
      </c>
      <c r="G1911" s="18">
        <v>3</v>
      </c>
      <c r="H1911" s="18">
        <v>302</v>
      </c>
      <c r="I1911" s="18" t="s">
        <v>255</v>
      </c>
      <c r="J1911" s="237"/>
      <c r="K1911" s="237"/>
      <c r="L1911" s="237"/>
      <c r="M1911" s="238"/>
    </row>
    <row r="1912" spans="1:13" ht="27">
      <c r="A1912" s="226" t="s">
        <v>1615</v>
      </c>
      <c r="B1912" s="226"/>
      <c r="C1912" s="226"/>
      <c r="D1912" s="228"/>
      <c r="E1912" s="22" t="s">
        <v>83</v>
      </c>
      <c r="F1912" s="18" t="s">
        <v>256</v>
      </c>
      <c r="G1912" s="18">
        <v>5</v>
      </c>
      <c r="H1912" s="18" t="s">
        <v>257</v>
      </c>
      <c r="I1912" s="18" t="s">
        <v>258</v>
      </c>
      <c r="J1912" s="230"/>
      <c r="K1912" s="230"/>
      <c r="L1912" s="230"/>
      <c r="M1912" s="232"/>
    </row>
    <row r="1913" spans="1:13" ht="13.5">
      <c r="A1913" s="225" t="s">
        <v>1614</v>
      </c>
      <c r="B1913" s="225" t="s">
        <v>263</v>
      </c>
      <c r="C1913" s="225">
        <v>7</v>
      </c>
      <c r="D1913" s="227">
        <v>2</v>
      </c>
      <c r="E1913" s="22" t="s">
        <v>83</v>
      </c>
      <c r="F1913" s="18" t="s">
        <v>243</v>
      </c>
      <c r="G1913" s="18">
        <v>4</v>
      </c>
      <c r="H1913" s="18">
        <v>406</v>
      </c>
      <c r="I1913" s="18" t="s">
        <v>253</v>
      </c>
      <c r="J1913" s="229">
        <v>39.656700000000001</v>
      </c>
      <c r="K1913" s="229">
        <f>15+C1913*8/3+(D1913/2)*8/3</f>
        <v>36.333333333333336</v>
      </c>
      <c r="L1913" s="229">
        <f>J1913-K1913</f>
        <v>3.323366666666665</v>
      </c>
      <c r="M1913" s="231">
        <f>SUMPRODUCT(TEXT(L1913-{0,5,15,25,35},"0;\0")*{0,2,3,3,7})</f>
        <v>0</v>
      </c>
    </row>
    <row r="1914" spans="1:13" ht="27">
      <c r="A1914" s="235" t="s">
        <v>1616</v>
      </c>
      <c r="B1914" s="235"/>
      <c r="C1914" s="235"/>
      <c r="D1914" s="236"/>
      <c r="E1914" s="22" t="s">
        <v>32</v>
      </c>
      <c r="F1914" s="18" t="s">
        <v>245</v>
      </c>
      <c r="G1914" s="18">
        <v>3</v>
      </c>
      <c r="H1914" s="18">
        <v>302</v>
      </c>
      <c r="I1914" s="18" t="s">
        <v>255</v>
      </c>
      <c r="J1914" s="237"/>
      <c r="K1914" s="237"/>
      <c r="L1914" s="237"/>
      <c r="M1914" s="238"/>
    </row>
    <row r="1915" spans="1:13" ht="27">
      <c r="A1915" s="226" t="s">
        <v>1616</v>
      </c>
      <c r="B1915" s="226"/>
      <c r="C1915" s="226"/>
      <c r="D1915" s="228"/>
      <c r="E1915" s="22" t="s">
        <v>83</v>
      </c>
      <c r="F1915" s="18" t="s">
        <v>243</v>
      </c>
      <c r="G1915" s="18">
        <v>4</v>
      </c>
      <c r="H1915" s="18">
        <v>409</v>
      </c>
      <c r="I1915" s="18" t="s">
        <v>260</v>
      </c>
      <c r="J1915" s="230"/>
      <c r="K1915" s="230"/>
      <c r="L1915" s="230"/>
      <c r="M1915" s="232"/>
    </row>
    <row r="1916" spans="1:13" ht="27">
      <c r="A1916" s="225" t="s">
        <v>1616</v>
      </c>
      <c r="B1916" s="225" t="s">
        <v>264</v>
      </c>
      <c r="C1916" s="225">
        <v>0</v>
      </c>
      <c r="D1916" s="227">
        <v>5</v>
      </c>
      <c r="E1916" s="22" t="s">
        <v>83</v>
      </c>
      <c r="F1916" s="18" t="s">
        <v>243</v>
      </c>
      <c r="G1916" s="18">
        <v>4</v>
      </c>
      <c r="H1916" s="18">
        <v>410</v>
      </c>
      <c r="I1916" s="18" t="s">
        <v>265</v>
      </c>
      <c r="J1916" s="229">
        <v>23.13</v>
      </c>
      <c r="K1916" s="229">
        <f>15+C1916*8/3+(D1916/2)*8/3</f>
        <v>21.666666666666668</v>
      </c>
      <c r="L1916" s="229">
        <f>J1916-K1916</f>
        <v>1.4633333333333312</v>
      </c>
      <c r="M1916" s="231">
        <f>SUMPRODUCT(TEXT(L1916-{0,5,15,25,35},"0;\0")*{0,2,3,3,7})</f>
        <v>0</v>
      </c>
    </row>
    <row r="1917" spans="1:13" ht="27">
      <c r="A1917" s="226" t="s">
        <v>1616</v>
      </c>
      <c r="B1917" s="226"/>
      <c r="C1917" s="226"/>
      <c r="D1917" s="228"/>
      <c r="E1917" s="22" t="s">
        <v>32</v>
      </c>
      <c r="F1917" s="18" t="s">
        <v>245</v>
      </c>
      <c r="G1917" s="18">
        <v>3</v>
      </c>
      <c r="H1917" s="18">
        <v>302</v>
      </c>
      <c r="I1917" s="18" t="s">
        <v>255</v>
      </c>
      <c r="J1917" s="230"/>
      <c r="K1917" s="230"/>
      <c r="L1917" s="230"/>
      <c r="M1917" s="232"/>
    </row>
    <row r="1918" spans="1:13" ht="27">
      <c r="A1918" s="22" t="s">
        <v>1616</v>
      </c>
      <c r="B1918" s="22" t="s">
        <v>266</v>
      </c>
      <c r="C1918" s="22">
        <v>0</v>
      </c>
      <c r="D1918" s="18">
        <v>5</v>
      </c>
      <c r="E1918" s="22" t="s">
        <v>83</v>
      </c>
      <c r="F1918" s="18" t="s">
        <v>243</v>
      </c>
      <c r="G1918" s="18">
        <v>4</v>
      </c>
      <c r="H1918" s="18">
        <v>410</v>
      </c>
      <c r="I1918" s="18" t="s">
        <v>265</v>
      </c>
      <c r="J1918" s="17">
        <v>19.38</v>
      </c>
      <c r="K1918" s="17">
        <f>15+C1918*8/3+(D1918/2)*8/3</f>
        <v>21.666666666666668</v>
      </c>
      <c r="L1918" s="17">
        <f>J1918-K1918</f>
        <v>-2.2866666666666688</v>
      </c>
      <c r="M1918" s="13">
        <f>SUMPRODUCT(TEXT(L1918-{0,5,15,25,35},"0;\0")*{0,2,3,3,7})</f>
        <v>0</v>
      </c>
    </row>
    <row r="1919" spans="1:13" ht="13.5">
      <c r="A1919" s="225" t="s">
        <v>1616</v>
      </c>
      <c r="B1919" s="225" t="s">
        <v>267</v>
      </c>
      <c r="C1919" s="225">
        <v>5</v>
      </c>
      <c r="D1919" s="227">
        <v>6</v>
      </c>
      <c r="E1919" s="22" t="s">
        <v>83</v>
      </c>
      <c r="F1919" s="18" t="s">
        <v>243</v>
      </c>
      <c r="G1919" s="18">
        <v>4</v>
      </c>
      <c r="H1919" s="18">
        <v>414</v>
      </c>
      <c r="I1919" s="18" t="s">
        <v>262</v>
      </c>
      <c r="J1919" s="229">
        <v>52.183700000000002</v>
      </c>
      <c r="K1919" s="229">
        <f>15+C1919*8/3+(D1919/2)*8/3</f>
        <v>36.333333333333336</v>
      </c>
      <c r="L1919" s="229">
        <f>J1919-K1919</f>
        <v>15.850366666666666</v>
      </c>
      <c r="M1919" s="231">
        <f>SUMPRODUCT(TEXT(L1919-{0,5,15,25,35},"0;\0")*{0,2,3,3,7})</f>
        <v>25</v>
      </c>
    </row>
    <row r="1920" spans="1:13" ht="27">
      <c r="A1920" s="235" t="s">
        <v>1617</v>
      </c>
      <c r="B1920" s="235"/>
      <c r="C1920" s="235"/>
      <c r="D1920" s="236"/>
      <c r="E1920" s="22" t="s">
        <v>32</v>
      </c>
      <c r="F1920" s="18" t="s">
        <v>245</v>
      </c>
      <c r="G1920" s="18">
        <v>3</v>
      </c>
      <c r="H1920" s="18">
        <v>301</v>
      </c>
      <c r="I1920" s="18" t="s">
        <v>255</v>
      </c>
      <c r="J1920" s="237"/>
      <c r="K1920" s="237"/>
      <c r="L1920" s="237"/>
      <c r="M1920" s="238"/>
    </row>
    <row r="1921" spans="1:13" ht="27">
      <c r="A1921" s="235" t="s">
        <v>1617</v>
      </c>
      <c r="B1921" s="235"/>
      <c r="C1921" s="235"/>
      <c r="D1921" s="236"/>
      <c r="E1921" s="22" t="s">
        <v>83</v>
      </c>
      <c r="F1921" s="18" t="s">
        <v>256</v>
      </c>
      <c r="G1921" s="18">
        <v>5</v>
      </c>
      <c r="H1921" s="18" t="s">
        <v>257</v>
      </c>
      <c r="I1921" s="18" t="s">
        <v>258</v>
      </c>
      <c r="J1921" s="237"/>
      <c r="K1921" s="237"/>
      <c r="L1921" s="237"/>
      <c r="M1921" s="238"/>
    </row>
    <row r="1922" spans="1:13" ht="27">
      <c r="A1922" s="235" t="s">
        <v>1614</v>
      </c>
      <c r="B1922" s="235"/>
      <c r="C1922" s="235"/>
      <c r="D1922" s="236"/>
      <c r="E1922" s="18" t="s">
        <v>83</v>
      </c>
      <c r="F1922" s="123" t="s">
        <v>256</v>
      </c>
      <c r="G1922" s="124">
        <v>5</v>
      </c>
      <c r="H1922" s="18" t="s">
        <v>268</v>
      </c>
      <c r="I1922" s="18" t="s">
        <v>269</v>
      </c>
      <c r="J1922" s="237"/>
      <c r="K1922" s="237"/>
      <c r="L1922" s="237"/>
      <c r="M1922" s="238"/>
    </row>
    <row r="1923" spans="1:13" ht="13.5">
      <c r="A1923" s="225" t="s">
        <v>1614</v>
      </c>
      <c r="B1923" s="225" t="s">
        <v>270</v>
      </c>
      <c r="C1923" s="225">
        <v>4</v>
      </c>
      <c r="D1923" s="227">
        <v>6</v>
      </c>
      <c r="E1923" s="22" t="s">
        <v>83</v>
      </c>
      <c r="F1923" s="18" t="s">
        <v>243</v>
      </c>
      <c r="G1923" s="18">
        <v>4</v>
      </c>
      <c r="H1923" s="18">
        <v>414</v>
      </c>
      <c r="I1923" s="18" t="s">
        <v>262</v>
      </c>
      <c r="J1923" s="229">
        <v>35.896999999999998</v>
      </c>
      <c r="K1923" s="229">
        <f>15+C1923*8/3+(D1923/2)*8/3</f>
        <v>33.666666666666664</v>
      </c>
      <c r="L1923" s="229">
        <f>J1923-K1923</f>
        <v>2.2303333333333342</v>
      </c>
      <c r="M1923" s="231">
        <f>SUMPRODUCT(TEXT(L1923-{0,5,15,25,35},"0;\0")*{0,2,3,3,7})</f>
        <v>0</v>
      </c>
    </row>
    <row r="1924" spans="1:13" ht="27">
      <c r="A1924" s="235" t="s">
        <v>1618</v>
      </c>
      <c r="B1924" s="235"/>
      <c r="C1924" s="235"/>
      <c r="D1924" s="236"/>
      <c r="E1924" s="22" t="s">
        <v>32</v>
      </c>
      <c r="F1924" s="18" t="s">
        <v>245</v>
      </c>
      <c r="G1924" s="18">
        <v>3</v>
      </c>
      <c r="H1924" s="18">
        <v>301</v>
      </c>
      <c r="I1924" s="18" t="s">
        <v>255</v>
      </c>
      <c r="J1924" s="237"/>
      <c r="K1924" s="237"/>
      <c r="L1924" s="237"/>
      <c r="M1924" s="238"/>
    </row>
    <row r="1925" spans="1:13" ht="27">
      <c r="A1925" s="226" t="s">
        <v>1618</v>
      </c>
      <c r="B1925" s="226"/>
      <c r="C1925" s="226"/>
      <c r="D1925" s="228"/>
      <c r="E1925" s="22" t="s">
        <v>83</v>
      </c>
      <c r="F1925" s="18" t="s">
        <v>256</v>
      </c>
      <c r="G1925" s="18">
        <v>5</v>
      </c>
      <c r="H1925" s="18" t="s">
        <v>257</v>
      </c>
      <c r="I1925" s="18" t="s">
        <v>258</v>
      </c>
      <c r="J1925" s="230"/>
      <c r="K1925" s="230"/>
      <c r="L1925" s="230"/>
      <c r="M1925" s="232"/>
    </row>
    <row r="1926" spans="1:13" ht="27">
      <c r="A1926" s="227" t="s">
        <v>1614</v>
      </c>
      <c r="B1926" s="227" t="s">
        <v>271</v>
      </c>
      <c r="C1926" s="227">
        <v>5</v>
      </c>
      <c r="D1926" s="227">
        <v>3</v>
      </c>
      <c r="E1926" s="22" t="s">
        <v>83</v>
      </c>
      <c r="F1926" s="18" t="s">
        <v>256</v>
      </c>
      <c r="G1926" s="18">
        <v>5</v>
      </c>
      <c r="H1926" s="18" t="s">
        <v>257</v>
      </c>
      <c r="I1926" s="18" t="s">
        <v>258</v>
      </c>
      <c r="J1926" s="229">
        <v>31.302</v>
      </c>
      <c r="K1926" s="229">
        <f>15+C1926*8/3+(D1926/2)*8/3</f>
        <v>32.333333333333336</v>
      </c>
      <c r="L1926" s="229">
        <f>J1926-K1926</f>
        <v>-1.0313333333333361</v>
      </c>
      <c r="M1926" s="231">
        <f>SUMPRODUCT(TEXT(L1926-{0,5,15,25,35},"0;\0")*{0,2,3,3,7})</f>
        <v>0</v>
      </c>
    </row>
    <row r="1927" spans="1:13" ht="13.5">
      <c r="A1927" s="228" t="s">
        <v>1614</v>
      </c>
      <c r="B1927" s="228"/>
      <c r="C1927" s="228"/>
      <c r="D1927" s="228"/>
      <c r="E1927" s="22" t="s">
        <v>83</v>
      </c>
      <c r="F1927" s="18" t="s">
        <v>243</v>
      </c>
      <c r="G1927" s="18">
        <v>4</v>
      </c>
      <c r="H1927" s="18">
        <v>414</v>
      </c>
      <c r="I1927" s="18" t="s">
        <v>262</v>
      </c>
      <c r="J1927" s="230"/>
      <c r="K1927" s="230"/>
      <c r="L1927" s="230"/>
      <c r="M1927" s="232"/>
    </row>
    <row r="1928" spans="1:13" ht="13.5">
      <c r="A1928" s="227" t="s">
        <v>1614</v>
      </c>
      <c r="B1928" s="227" t="s">
        <v>272</v>
      </c>
      <c r="C1928" s="227">
        <v>3</v>
      </c>
      <c r="D1928" s="227">
        <v>3</v>
      </c>
      <c r="E1928" s="18" t="s">
        <v>83</v>
      </c>
      <c r="F1928" s="18" t="s">
        <v>243</v>
      </c>
      <c r="G1928" s="18">
        <v>5</v>
      </c>
      <c r="H1928" s="18">
        <v>502</v>
      </c>
      <c r="I1928" s="18" t="s">
        <v>273</v>
      </c>
      <c r="J1928" s="229">
        <v>31.4133</v>
      </c>
      <c r="K1928" s="229">
        <f>15+C1928*8/3+(D1928/2)*8/3</f>
        <v>27</v>
      </c>
      <c r="L1928" s="229">
        <f>J1928-K1928</f>
        <v>4.4132999999999996</v>
      </c>
      <c r="M1928" s="231">
        <f>SUMPRODUCT(TEXT(L1928-{0,5,15,25,35},"0;\0")*{0,2,3,3,7})</f>
        <v>0</v>
      </c>
    </row>
    <row r="1929" spans="1:13" ht="27">
      <c r="A1929" s="228" t="s">
        <v>1619</v>
      </c>
      <c r="B1929" s="228"/>
      <c r="C1929" s="228"/>
      <c r="D1929" s="228"/>
      <c r="E1929" s="18" t="s">
        <v>32</v>
      </c>
      <c r="F1929" s="18" t="s">
        <v>245</v>
      </c>
      <c r="G1929" s="18">
        <v>3</v>
      </c>
      <c r="H1929" s="18">
        <v>305</v>
      </c>
      <c r="I1929" s="18" t="s">
        <v>249</v>
      </c>
      <c r="J1929" s="230"/>
      <c r="K1929" s="230"/>
      <c r="L1929" s="230"/>
      <c r="M1929" s="232"/>
    </row>
    <row r="1930" spans="1:13" ht="27">
      <c r="A1930" s="18" t="s">
        <v>1619</v>
      </c>
      <c r="B1930" s="18" t="s">
        <v>274</v>
      </c>
      <c r="C1930" s="18">
        <v>0</v>
      </c>
      <c r="D1930" s="18">
        <v>0</v>
      </c>
      <c r="E1930" s="18" t="s">
        <v>83</v>
      </c>
      <c r="F1930" s="18" t="s">
        <v>243</v>
      </c>
      <c r="G1930" s="18">
        <v>5</v>
      </c>
      <c r="H1930" s="18">
        <v>502</v>
      </c>
      <c r="I1930" s="18" t="s">
        <v>273</v>
      </c>
      <c r="J1930" s="17">
        <v>27.663</v>
      </c>
      <c r="K1930" s="17">
        <f>15+C1930*8/3+(D1930/2)*8/3</f>
        <v>15</v>
      </c>
      <c r="L1930" s="17">
        <f>J1930-K1930</f>
        <v>12.663</v>
      </c>
      <c r="M1930" s="13">
        <f>SUMPRODUCT(TEXT(L1930-{0,5,15,25,35},"0;\0")*{0,2,3,3,7})</f>
        <v>16</v>
      </c>
    </row>
    <row r="1931" spans="1:13" ht="27">
      <c r="A1931" s="18" t="s">
        <v>1619</v>
      </c>
      <c r="B1931" s="18" t="s">
        <v>275</v>
      </c>
      <c r="C1931" s="18">
        <v>0</v>
      </c>
      <c r="D1931" s="18">
        <v>0</v>
      </c>
      <c r="E1931" s="18" t="s">
        <v>83</v>
      </c>
      <c r="F1931" s="18" t="s">
        <v>243</v>
      </c>
      <c r="G1931" s="18">
        <v>5</v>
      </c>
      <c r="H1931" s="18">
        <v>502</v>
      </c>
      <c r="I1931" s="18" t="s">
        <v>273</v>
      </c>
      <c r="J1931" s="17">
        <v>27.663</v>
      </c>
      <c r="K1931" s="17">
        <f>15+C1931*8/3+(D1931/2)*8/3</f>
        <v>15</v>
      </c>
      <c r="L1931" s="17">
        <f>J1931-K1931</f>
        <v>12.663</v>
      </c>
      <c r="M1931" s="13">
        <f>SUMPRODUCT(TEXT(L1931-{0,5,15,25,35},"0;\0")*{0,2,3,3,7})</f>
        <v>16</v>
      </c>
    </row>
    <row r="1932" spans="1:13" ht="13.5">
      <c r="A1932" s="227" t="s">
        <v>1620</v>
      </c>
      <c r="B1932" s="227" t="s">
        <v>276</v>
      </c>
      <c r="C1932" s="227">
        <v>0</v>
      </c>
      <c r="D1932" s="227">
        <v>0</v>
      </c>
      <c r="E1932" s="18" t="s">
        <v>83</v>
      </c>
      <c r="F1932" s="18" t="s">
        <v>243</v>
      </c>
      <c r="G1932" s="18">
        <v>5</v>
      </c>
      <c r="H1932" s="18">
        <v>503</v>
      </c>
      <c r="I1932" s="18" t="s">
        <v>277</v>
      </c>
      <c r="J1932" s="229">
        <v>30.6633</v>
      </c>
      <c r="K1932" s="229">
        <f>15+C1932*8/3+(D1932/2)*8/3</f>
        <v>15</v>
      </c>
      <c r="L1932" s="229">
        <f>J1932-K1932</f>
        <v>15.6633</v>
      </c>
      <c r="M1932" s="231">
        <f>SUMPRODUCT(TEXT(L1932-{0,5,15,25,35},"0;\0")*{0,2,3,3,7})</f>
        <v>25</v>
      </c>
    </row>
    <row r="1933" spans="1:13" ht="27">
      <c r="A1933" s="236" t="s">
        <v>1621</v>
      </c>
      <c r="B1933" s="236"/>
      <c r="C1933" s="236"/>
      <c r="D1933" s="236"/>
      <c r="E1933" s="18" t="s">
        <v>32</v>
      </c>
      <c r="F1933" s="18" t="s">
        <v>245</v>
      </c>
      <c r="G1933" s="18">
        <v>3</v>
      </c>
      <c r="H1933" s="18">
        <v>306</v>
      </c>
      <c r="I1933" s="18" t="s">
        <v>249</v>
      </c>
      <c r="J1933" s="237"/>
      <c r="K1933" s="237"/>
      <c r="L1933" s="237"/>
      <c r="M1933" s="238"/>
    </row>
    <row r="1934" spans="1:13" ht="13.5">
      <c r="A1934" s="227" t="s">
        <v>1621</v>
      </c>
      <c r="B1934" s="227" t="s">
        <v>278</v>
      </c>
      <c r="C1934" s="227">
        <v>0</v>
      </c>
      <c r="D1934" s="227">
        <v>3</v>
      </c>
      <c r="E1934" s="18" t="s">
        <v>83</v>
      </c>
      <c r="F1934" s="18" t="s">
        <v>243</v>
      </c>
      <c r="G1934" s="18">
        <v>5</v>
      </c>
      <c r="H1934" s="18">
        <v>503</v>
      </c>
      <c r="I1934" s="18" t="s">
        <v>277</v>
      </c>
      <c r="J1934" s="229">
        <v>31.4133</v>
      </c>
      <c r="K1934" s="229">
        <f>15+C1934*8/3+(D1934/2)*8/3</f>
        <v>19</v>
      </c>
      <c r="L1934" s="229">
        <f>J1934-K1934</f>
        <v>12.4133</v>
      </c>
      <c r="M1934" s="231">
        <f>SUMPRODUCT(TEXT(L1934-{0,5,15,25,35},"0;\0")*{0,2,3,3,7})</f>
        <v>14</v>
      </c>
    </row>
    <row r="1935" spans="1:13" ht="27">
      <c r="A1935" s="228" t="s">
        <v>1621</v>
      </c>
      <c r="B1935" s="228"/>
      <c r="C1935" s="228"/>
      <c r="D1935" s="228"/>
      <c r="E1935" s="18" t="s">
        <v>32</v>
      </c>
      <c r="F1935" s="18" t="s">
        <v>245</v>
      </c>
      <c r="G1935" s="18">
        <v>3</v>
      </c>
      <c r="H1935" s="18">
        <v>305</v>
      </c>
      <c r="I1935" s="18" t="s">
        <v>249</v>
      </c>
      <c r="J1935" s="230"/>
      <c r="K1935" s="230"/>
      <c r="L1935" s="230"/>
      <c r="M1935" s="232"/>
    </row>
    <row r="1936" spans="1:13" ht="13.5">
      <c r="A1936" s="236" t="s">
        <v>1621</v>
      </c>
      <c r="B1936" s="236" t="s">
        <v>279</v>
      </c>
      <c r="C1936" s="236">
        <v>0</v>
      </c>
      <c r="D1936" s="236">
        <v>1</v>
      </c>
      <c r="E1936" s="18" t="s">
        <v>83</v>
      </c>
      <c r="F1936" s="18" t="s">
        <v>243</v>
      </c>
      <c r="G1936" s="18">
        <v>5</v>
      </c>
      <c r="H1936" s="18">
        <v>503</v>
      </c>
      <c r="I1936" s="18" t="s">
        <v>277</v>
      </c>
      <c r="J1936" s="229">
        <v>30.6633</v>
      </c>
      <c r="K1936" s="229">
        <f>15+C1936*8/3+(D1936/2)*8/3</f>
        <v>16.333333333333332</v>
      </c>
      <c r="L1936" s="229">
        <f>J1936-K1936</f>
        <v>14.329966666666667</v>
      </c>
      <c r="M1936" s="231">
        <f>SUMPRODUCT(TEXT(L1936-{0,5,15,25,35},"0;\0")*{0,2,3,3,7})</f>
        <v>18</v>
      </c>
    </row>
    <row r="1937" spans="1:13" ht="27">
      <c r="A1937" s="228" t="s">
        <v>1621</v>
      </c>
      <c r="B1937" s="228"/>
      <c r="C1937" s="228"/>
      <c r="D1937" s="228"/>
      <c r="E1937" s="18" t="s">
        <v>32</v>
      </c>
      <c r="F1937" s="18" t="s">
        <v>245</v>
      </c>
      <c r="G1937" s="18">
        <v>3</v>
      </c>
      <c r="H1937" s="18">
        <v>306</v>
      </c>
      <c r="I1937" s="18" t="s">
        <v>249</v>
      </c>
      <c r="J1937" s="230"/>
      <c r="K1937" s="230"/>
      <c r="L1937" s="230"/>
      <c r="M1937" s="232"/>
    </row>
    <row r="1938" spans="1:13" ht="13.5">
      <c r="A1938" s="227" t="s">
        <v>1621</v>
      </c>
      <c r="B1938" s="227" t="s">
        <v>280</v>
      </c>
      <c r="C1938" s="227">
        <v>2</v>
      </c>
      <c r="D1938" s="227">
        <v>7</v>
      </c>
      <c r="E1938" s="18" t="s">
        <v>83</v>
      </c>
      <c r="F1938" s="18" t="s">
        <v>243</v>
      </c>
      <c r="G1938" s="18">
        <v>5</v>
      </c>
      <c r="H1938" s="18">
        <v>504</v>
      </c>
      <c r="I1938" s="18" t="s">
        <v>281</v>
      </c>
      <c r="J1938" s="229">
        <v>40</v>
      </c>
      <c r="K1938" s="229">
        <f>15+C1938*8/3+(D1938/2)*8/3</f>
        <v>29.666666666666664</v>
      </c>
      <c r="L1938" s="229">
        <f>J1938-K1938</f>
        <v>10.333333333333336</v>
      </c>
      <c r="M1938" s="231">
        <f>SUMPRODUCT(TEXT(L1938-{0,5,15,25,35},"0;\0")*{0,2,3,3,7})</f>
        <v>10</v>
      </c>
    </row>
    <row r="1939" spans="1:13" ht="27">
      <c r="A1939" s="228" t="s">
        <v>1621</v>
      </c>
      <c r="B1939" s="228"/>
      <c r="C1939" s="228"/>
      <c r="D1939" s="228"/>
      <c r="E1939" s="18" t="s">
        <v>32</v>
      </c>
      <c r="F1939" s="18" t="s">
        <v>245</v>
      </c>
      <c r="G1939" s="18">
        <v>3</v>
      </c>
      <c r="H1939" s="18">
        <v>304</v>
      </c>
      <c r="I1939" s="18" t="s">
        <v>246</v>
      </c>
      <c r="J1939" s="230"/>
      <c r="K1939" s="230"/>
      <c r="L1939" s="230"/>
      <c r="M1939" s="232"/>
    </row>
    <row r="1940" spans="1:13" ht="13.5">
      <c r="A1940" s="227" t="s">
        <v>1621</v>
      </c>
      <c r="B1940" s="227" t="s">
        <v>282</v>
      </c>
      <c r="C1940" s="227">
        <v>1</v>
      </c>
      <c r="D1940" s="227">
        <v>3</v>
      </c>
      <c r="E1940" s="18" t="s">
        <v>83</v>
      </c>
      <c r="F1940" s="18" t="s">
        <v>243</v>
      </c>
      <c r="G1940" s="18">
        <v>5</v>
      </c>
      <c r="H1940" s="18">
        <v>504</v>
      </c>
      <c r="I1940" s="18" t="s">
        <v>281</v>
      </c>
      <c r="J1940" s="229">
        <v>32</v>
      </c>
      <c r="K1940" s="229">
        <f>15+C1940*8/3+(D1940/2)*8/3</f>
        <v>21.666666666666668</v>
      </c>
      <c r="L1940" s="229">
        <f>J1940-K1940</f>
        <v>10.333333333333332</v>
      </c>
      <c r="M1940" s="231">
        <f>SUMPRODUCT(TEXT(L1940-{0,5,15,25,35},"0;\0")*{0,2,3,3,7})</f>
        <v>10</v>
      </c>
    </row>
    <row r="1941" spans="1:13" ht="27">
      <c r="A1941" s="228" t="s">
        <v>1622</v>
      </c>
      <c r="B1941" s="228"/>
      <c r="C1941" s="228"/>
      <c r="D1941" s="228"/>
      <c r="E1941" s="18" t="s">
        <v>32</v>
      </c>
      <c r="F1941" s="18" t="s">
        <v>245</v>
      </c>
      <c r="G1941" s="18">
        <v>3</v>
      </c>
      <c r="H1941" s="18">
        <v>304</v>
      </c>
      <c r="I1941" s="18" t="s">
        <v>246</v>
      </c>
      <c r="J1941" s="230"/>
      <c r="K1941" s="230"/>
      <c r="L1941" s="230"/>
      <c r="M1941" s="232"/>
    </row>
    <row r="1942" spans="1:13" ht="27">
      <c r="A1942" s="18" t="s">
        <v>1622</v>
      </c>
      <c r="B1942" s="18" t="s">
        <v>283</v>
      </c>
      <c r="C1942" s="18">
        <v>0</v>
      </c>
      <c r="D1942" s="18">
        <v>0</v>
      </c>
      <c r="E1942" s="18" t="s">
        <v>83</v>
      </c>
      <c r="F1942" s="18" t="s">
        <v>243</v>
      </c>
      <c r="G1942" s="18">
        <v>5</v>
      </c>
      <c r="H1942" s="18">
        <v>504</v>
      </c>
      <c r="I1942" s="18" t="s">
        <v>281</v>
      </c>
      <c r="J1942" s="17">
        <v>20</v>
      </c>
      <c r="K1942" s="17">
        <f>15+C1942*8/3+(D1942/2)*8/3</f>
        <v>15</v>
      </c>
      <c r="L1942" s="17">
        <f>J1942-K1942</f>
        <v>5</v>
      </c>
      <c r="M1942" s="13">
        <f>SUMPRODUCT(TEXT(L1942-{0,5,15,25,35},"0;\0")*{0,2,3,3,7})</f>
        <v>0</v>
      </c>
    </row>
    <row r="1943" spans="1:13" ht="13.5">
      <c r="A1943" s="227" t="s">
        <v>1623</v>
      </c>
      <c r="B1943" s="227" t="s">
        <v>284</v>
      </c>
      <c r="C1943" s="227">
        <v>2</v>
      </c>
      <c r="D1943" s="227">
        <v>0</v>
      </c>
      <c r="E1943" s="18" t="s">
        <v>83</v>
      </c>
      <c r="F1943" s="18" t="s">
        <v>256</v>
      </c>
      <c r="G1943" s="18">
        <v>3</v>
      </c>
      <c r="H1943" s="18">
        <v>319</v>
      </c>
      <c r="I1943" s="18" t="s">
        <v>285</v>
      </c>
      <c r="J1943" s="229">
        <v>15.96</v>
      </c>
      <c r="K1943" s="229">
        <f>15+C1943*8/3+(D1943/2)*8/3</f>
        <v>20.333333333333332</v>
      </c>
      <c r="L1943" s="229">
        <f>J1943-K1943</f>
        <v>-4.3733333333333313</v>
      </c>
      <c r="M1943" s="231">
        <f>SUMPRODUCT(TEXT(L1943-{0,5,15,25,35},"0;\0")*{0,2,3,3,7})</f>
        <v>0</v>
      </c>
    </row>
    <row r="1944" spans="1:13" ht="27">
      <c r="A1944" s="236" t="s">
        <v>1614</v>
      </c>
      <c r="B1944" s="236"/>
      <c r="C1944" s="236"/>
      <c r="D1944" s="236"/>
      <c r="E1944" s="18" t="s">
        <v>32</v>
      </c>
      <c r="F1944" s="18" t="s">
        <v>245</v>
      </c>
      <c r="G1944" s="18">
        <v>3</v>
      </c>
      <c r="H1944" s="18">
        <v>306</v>
      </c>
      <c r="I1944" s="18" t="s">
        <v>249</v>
      </c>
      <c r="J1944" s="230"/>
      <c r="K1944" s="230"/>
      <c r="L1944" s="230"/>
      <c r="M1944" s="232"/>
    </row>
    <row r="1945" spans="1:13" ht="13.5">
      <c r="A1945" s="227" t="s">
        <v>1614</v>
      </c>
      <c r="B1945" s="227" t="s">
        <v>286</v>
      </c>
      <c r="C1945" s="227">
        <v>0</v>
      </c>
      <c r="D1945" s="227">
        <v>0</v>
      </c>
      <c r="E1945" s="18" t="s">
        <v>83</v>
      </c>
      <c r="F1945" s="18" t="s">
        <v>256</v>
      </c>
      <c r="G1945" s="18">
        <v>3</v>
      </c>
      <c r="H1945" s="18">
        <v>319</v>
      </c>
      <c r="I1945" s="18" t="s">
        <v>285</v>
      </c>
      <c r="J1945" s="229">
        <v>16.71</v>
      </c>
      <c r="K1945" s="229">
        <f>15+C1945*8/3+(D1945/2)*8/3</f>
        <v>15</v>
      </c>
      <c r="L1945" s="229">
        <f>J1945-K1945</f>
        <v>1.7100000000000009</v>
      </c>
      <c r="M1945" s="231">
        <f>SUMPRODUCT(TEXT(L1945-{0,5,15,25,35},"0;\0")*{0,2,3,3,7})</f>
        <v>0</v>
      </c>
    </row>
    <row r="1946" spans="1:13" ht="27">
      <c r="A1946" s="236" t="s">
        <v>1614</v>
      </c>
      <c r="B1946" s="236"/>
      <c r="C1946" s="236"/>
      <c r="D1946" s="236"/>
      <c r="E1946" s="18" t="s">
        <v>32</v>
      </c>
      <c r="F1946" s="18" t="s">
        <v>245</v>
      </c>
      <c r="G1946" s="18">
        <v>3</v>
      </c>
      <c r="H1946" s="18">
        <v>305</v>
      </c>
      <c r="I1946" s="18" t="s">
        <v>249</v>
      </c>
      <c r="J1946" s="230"/>
      <c r="K1946" s="230"/>
      <c r="L1946" s="230"/>
      <c r="M1946" s="232"/>
    </row>
    <row r="1947" spans="1:13" ht="27">
      <c r="A1947" s="227" t="s">
        <v>1614</v>
      </c>
      <c r="B1947" s="227" t="s">
        <v>287</v>
      </c>
      <c r="C1947" s="227">
        <v>2</v>
      </c>
      <c r="D1947" s="227">
        <v>3</v>
      </c>
      <c r="E1947" s="18" t="s">
        <v>83</v>
      </c>
      <c r="F1947" s="123" t="s">
        <v>256</v>
      </c>
      <c r="G1947" s="124">
        <v>1</v>
      </c>
      <c r="H1947" s="18" t="s">
        <v>288</v>
      </c>
      <c r="I1947" s="18" t="s">
        <v>289</v>
      </c>
      <c r="J1947" s="229">
        <v>47.362200000000001</v>
      </c>
      <c r="K1947" s="229">
        <f>15+C1947*8/3+(D1947/2)*8/3</f>
        <v>24.333333333333332</v>
      </c>
      <c r="L1947" s="229">
        <f>J1947-K1947</f>
        <v>23.028866666666669</v>
      </c>
      <c r="M1947" s="231">
        <f>SUMPRODUCT(TEXT(L1947-{0,5,15,25,35},"0;\0")*{0,2,3,3,7})</f>
        <v>60</v>
      </c>
    </row>
    <row r="1948" spans="1:13" ht="27">
      <c r="A1948" s="236" t="s">
        <v>1614</v>
      </c>
      <c r="B1948" s="236"/>
      <c r="C1948" s="236"/>
      <c r="D1948" s="236"/>
      <c r="E1948" s="18" t="s">
        <v>32</v>
      </c>
      <c r="F1948" s="123" t="s">
        <v>245</v>
      </c>
      <c r="G1948" s="124">
        <v>3</v>
      </c>
      <c r="H1948" s="18">
        <v>303</v>
      </c>
      <c r="I1948" s="18" t="s">
        <v>246</v>
      </c>
      <c r="J1948" s="237"/>
      <c r="K1948" s="237"/>
      <c r="L1948" s="237"/>
      <c r="M1948" s="238"/>
    </row>
    <row r="1949" spans="1:13" ht="13.5">
      <c r="A1949" s="228" t="s">
        <v>1614</v>
      </c>
      <c r="B1949" s="228"/>
      <c r="C1949" s="228"/>
      <c r="D1949" s="228"/>
      <c r="E1949" s="18" t="s">
        <v>83</v>
      </c>
      <c r="F1949" s="123" t="s">
        <v>256</v>
      </c>
      <c r="G1949" s="124">
        <v>1</v>
      </c>
      <c r="H1949" s="18">
        <v>129</v>
      </c>
      <c r="I1949" s="18" t="s">
        <v>290</v>
      </c>
      <c r="J1949" s="230"/>
      <c r="K1949" s="230"/>
      <c r="L1949" s="230"/>
      <c r="M1949" s="232"/>
    </row>
    <row r="1950" spans="1:13" ht="27">
      <c r="A1950" s="227" t="s">
        <v>1614</v>
      </c>
      <c r="B1950" s="227" t="s">
        <v>291</v>
      </c>
      <c r="C1950" s="227">
        <v>3</v>
      </c>
      <c r="D1950" s="227">
        <v>0</v>
      </c>
      <c r="E1950" s="18" t="s">
        <v>83</v>
      </c>
      <c r="F1950" s="123" t="s">
        <v>256</v>
      </c>
      <c r="G1950" s="124">
        <v>1</v>
      </c>
      <c r="H1950" s="18" t="s">
        <v>288</v>
      </c>
      <c r="I1950" s="18" t="s">
        <v>289</v>
      </c>
      <c r="J1950" s="229">
        <v>47.362200000000001</v>
      </c>
      <c r="K1950" s="229">
        <f>15+C1950*8/3+(D1950/2)*8/3</f>
        <v>23</v>
      </c>
      <c r="L1950" s="229">
        <f>J1950-K1950</f>
        <v>24.362200000000001</v>
      </c>
      <c r="M1950" s="231">
        <f>SUMPRODUCT(TEXT(L1950-{0,5,15,25,35},"0;\0")*{0,2,3,3,7})</f>
        <v>65</v>
      </c>
    </row>
    <row r="1951" spans="1:13" ht="27">
      <c r="A1951" s="236" t="s">
        <v>1614</v>
      </c>
      <c r="B1951" s="236"/>
      <c r="C1951" s="236"/>
      <c r="D1951" s="236"/>
      <c r="E1951" s="18" t="s">
        <v>32</v>
      </c>
      <c r="F1951" s="123" t="s">
        <v>245</v>
      </c>
      <c r="G1951" s="124">
        <v>3</v>
      </c>
      <c r="H1951" s="18">
        <v>303</v>
      </c>
      <c r="I1951" s="18" t="s">
        <v>246</v>
      </c>
      <c r="J1951" s="237"/>
      <c r="K1951" s="237"/>
      <c r="L1951" s="237"/>
      <c r="M1951" s="238"/>
    </row>
    <row r="1952" spans="1:13" ht="13.5">
      <c r="A1952" s="228" t="s">
        <v>1614</v>
      </c>
      <c r="B1952" s="228"/>
      <c r="C1952" s="228"/>
      <c r="D1952" s="228"/>
      <c r="E1952" s="18" t="s">
        <v>83</v>
      </c>
      <c r="F1952" s="123" t="s">
        <v>256</v>
      </c>
      <c r="G1952" s="124">
        <v>1</v>
      </c>
      <c r="H1952" s="18">
        <v>129</v>
      </c>
      <c r="I1952" s="18" t="s">
        <v>290</v>
      </c>
      <c r="J1952" s="230"/>
      <c r="K1952" s="230"/>
      <c r="L1952" s="230"/>
      <c r="M1952" s="232"/>
    </row>
    <row r="1953" spans="1:13" ht="27">
      <c r="A1953" s="227" t="s">
        <v>1614</v>
      </c>
      <c r="B1953" s="227" t="s">
        <v>292</v>
      </c>
      <c r="C1953" s="227">
        <v>1</v>
      </c>
      <c r="D1953" s="227">
        <v>3</v>
      </c>
      <c r="E1953" s="18" t="s">
        <v>83</v>
      </c>
      <c r="F1953" s="123" t="s">
        <v>256</v>
      </c>
      <c r="G1953" s="124">
        <v>1</v>
      </c>
      <c r="H1953" s="18" t="s">
        <v>288</v>
      </c>
      <c r="I1953" s="18" t="s">
        <v>289</v>
      </c>
      <c r="J1953" s="229">
        <v>47.362200000000001</v>
      </c>
      <c r="K1953" s="229">
        <f>15+C1953*8/3+(D1953/2)*8/3</f>
        <v>21.666666666666668</v>
      </c>
      <c r="L1953" s="229">
        <f>J1953-K1953</f>
        <v>25.695533333333334</v>
      </c>
      <c r="M1953" s="231">
        <f>SUMPRODUCT(TEXT(L1953-{0,5,15,25,35},"0;\0")*{0,2,3,3,7})</f>
        <v>78</v>
      </c>
    </row>
    <row r="1954" spans="1:13" ht="27">
      <c r="A1954" s="236" t="s">
        <v>1614</v>
      </c>
      <c r="B1954" s="236"/>
      <c r="C1954" s="236"/>
      <c r="D1954" s="236"/>
      <c r="E1954" s="18" t="s">
        <v>32</v>
      </c>
      <c r="F1954" s="123" t="s">
        <v>245</v>
      </c>
      <c r="G1954" s="124">
        <v>3</v>
      </c>
      <c r="H1954" s="18">
        <v>303</v>
      </c>
      <c r="I1954" s="18" t="s">
        <v>246</v>
      </c>
      <c r="J1954" s="237"/>
      <c r="K1954" s="237"/>
      <c r="L1954" s="237"/>
      <c r="M1954" s="238"/>
    </row>
    <row r="1955" spans="1:13" ht="13.5">
      <c r="A1955" s="236" t="s">
        <v>1614</v>
      </c>
      <c r="B1955" s="236"/>
      <c r="C1955" s="236"/>
      <c r="D1955" s="236"/>
      <c r="E1955" s="18" t="s">
        <v>83</v>
      </c>
      <c r="F1955" s="123" t="s">
        <v>256</v>
      </c>
      <c r="G1955" s="124">
        <v>1</v>
      </c>
      <c r="H1955" s="18">
        <v>129</v>
      </c>
      <c r="I1955" s="18" t="s">
        <v>290</v>
      </c>
      <c r="J1955" s="230"/>
      <c r="K1955" s="237"/>
      <c r="L1955" s="237"/>
      <c r="M1955" s="238"/>
    </row>
    <row r="1956" spans="1:13" ht="27">
      <c r="A1956" s="227" t="s">
        <v>1614</v>
      </c>
      <c r="B1956" s="227" t="s">
        <v>293</v>
      </c>
      <c r="C1956" s="227">
        <v>2</v>
      </c>
      <c r="D1956" s="227">
        <v>0</v>
      </c>
      <c r="E1956" s="18" t="s">
        <v>83</v>
      </c>
      <c r="F1956" s="123" t="s">
        <v>256</v>
      </c>
      <c r="G1956" s="124">
        <v>1</v>
      </c>
      <c r="H1956" s="18" t="s">
        <v>294</v>
      </c>
      <c r="I1956" s="18" t="s">
        <v>295</v>
      </c>
      <c r="J1956" s="229">
        <v>51.415599999999998</v>
      </c>
      <c r="K1956" s="229">
        <f>15+C1956*8/3+(D1956/2)*8/3</f>
        <v>20.333333333333332</v>
      </c>
      <c r="L1956" s="229">
        <f>J1956-K1956</f>
        <v>31.082266666666666</v>
      </c>
      <c r="M1956" s="231">
        <f>SUMPRODUCT(TEXT(L1956-{0,5,15,25,35},"0;\0")*{0,2,3,3,7})</f>
        <v>118</v>
      </c>
    </row>
    <row r="1957" spans="1:13" ht="13.5">
      <c r="A1957" s="236" t="s">
        <v>1614</v>
      </c>
      <c r="B1957" s="236"/>
      <c r="C1957" s="236"/>
      <c r="D1957" s="236"/>
      <c r="E1957" s="18" t="s">
        <v>83</v>
      </c>
      <c r="F1957" s="123" t="s">
        <v>256</v>
      </c>
      <c r="G1957" s="124">
        <v>1</v>
      </c>
      <c r="H1957" s="18">
        <v>129</v>
      </c>
      <c r="I1957" s="18" t="s">
        <v>290</v>
      </c>
      <c r="J1957" s="237"/>
      <c r="K1957" s="237"/>
      <c r="L1957" s="237"/>
      <c r="M1957" s="238"/>
    </row>
    <row r="1958" spans="1:13" ht="27">
      <c r="A1958" s="228" t="s">
        <v>1614</v>
      </c>
      <c r="B1958" s="228"/>
      <c r="C1958" s="228"/>
      <c r="D1958" s="228"/>
      <c r="E1958" s="18" t="s">
        <v>83</v>
      </c>
      <c r="F1958" s="123" t="s">
        <v>256</v>
      </c>
      <c r="G1958" s="124">
        <v>1</v>
      </c>
      <c r="H1958" s="18" t="s">
        <v>296</v>
      </c>
      <c r="I1958" s="18" t="s">
        <v>297</v>
      </c>
      <c r="J1958" s="230"/>
      <c r="K1958" s="230"/>
      <c r="L1958" s="230"/>
      <c r="M1958" s="232"/>
    </row>
    <row r="1959" spans="1:13" ht="27">
      <c r="A1959" s="227" t="s">
        <v>1614</v>
      </c>
      <c r="B1959" s="227" t="s">
        <v>298</v>
      </c>
      <c r="C1959" s="227">
        <v>3</v>
      </c>
      <c r="D1959" s="227">
        <v>3</v>
      </c>
      <c r="E1959" s="18" t="s">
        <v>83</v>
      </c>
      <c r="F1959" s="123" t="s">
        <v>256</v>
      </c>
      <c r="G1959" s="124">
        <v>1</v>
      </c>
      <c r="H1959" s="18" t="s">
        <v>294</v>
      </c>
      <c r="I1959" s="18" t="s">
        <v>295</v>
      </c>
      <c r="J1959" s="229">
        <v>57.915599999999998</v>
      </c>
      <c r="K1959" s="229">
        <f>15+C1959*8/3+(D1959/2)*8/3</f>
        <v>27</v>
      </c>
      <c r="L1959" s="229">
        <f>J1959-K1959</f>
        <v>30.915599999999998</v>
      </c>
      <c r="M1959" s="231">
        <f>SUMPRODUCT(TEXT(L1959-{0,5,15,25,35},"0;\0")*{0,2,3,3,7})</f>
        <v>118</v>
      </c>
    </row>
    <row r="1960" spans="1:13" ht="13.5">
      <c r="A1960" s="236" t="s">
        <v>1614</v>
      </c>
      <c r="B1960" s="236"/>
      <c r="C1960" s="236"/>
      <c r="D1960" s="236"/>
      <c r="E1960" s="18" t="s">
        <v>83</v>
      </c>
      <c r="F1960" s="123" t="s">
        <v>256</v>
      </c>
      <c r="G1960" s="124">
        <v>1</v>
      </c>
      <c r="H1960" s="18">
        <v>129</v>
      </c>
      <c r="I1960" s="18" t="s">
        <v>290</v>
      </c>
      <c r="J1960" s="237"/>
      <c r="K1960" s="237"/>
      <c r="L1960" s="237"/>
      <c r="M1960" s="238"/>
    </row>
    <row r="1961" spans="1:13" ht="27">
      <c r="A1961" s="236" t="s">
        <v>1614</v>
      </c>
      <c r="B1961" s="236"/>
      <c r="C1961" s="236"/>
      <c r="D1961" s="236"/>
      <c r="E1961" s="18" t="s">
        <v>83</v>
      </c>
      <c r="F1961" s="123" t="s">
        <v>256</v>
      </c>
      <c r="G1961" s="124">
        <v>1</v>
      </c>
      <c r="H1961" s="18" t="s">
        <v>296</v>
      </c>
      <c r="I1961" s="18" t="s">
        <v>297</v>
      </c>
      <c r="J1961" s="237"/>
      <c r="K1961" s="237"/>
      <c r="L1961" s="237"/>
      <c r="M1961" s="238"/>
    </row>
    <row r="1962" spans="1:13" ht="27">
      <c r="A1962" s="236" t="s">
        <v>1614</v>
      </c>
      <c r="B1962" s="236"/>
      <c r="C1962" s="236"/>
      <c r="D1962" s="236"/>
      <c r="E1962" s="18" t="s">
        <v>32</v>
      </c>
      <c r="F1962" s="123" t="s">
        <v>245</v>
      </c>
      <c r="G1962" s="124">
        <v>3</v>
      </c>
      <c r="H1962" s="18">
        <v>303</v>
      </c>
      <c r="I1962" s="18" t="s">
        <v>246</v>
      </c>
      <c r="J1962" s="230"/>
      <c r="K1962" s="230"/>
      <c r="L1962" s="230"/>
      <c r="M1962" s="232"/>
    </row>
    <row r="1963" spans="1:13" ht="27">
      <c r="A1963" s="227" t="s">
        <v>1614</v>
      </c>
      <c r="B1963" s="227" t="s">
        <v>299</v>
      </c>
      <c r="C1963" s="227">
        <v>3</v>
      </c>
      <c r="D1963" s="227">
        <v>6</v>
      </c>
      <c r="E1963" s="18" t="s">
        <v>83</v>
      </c>
      <c r="F1963" s="123" t="s">
        <v>256</v>
      </c>
      <c r="G1963" s="124">
        <v>1</v>
      </c>
      <c r="H1963" s="18" t="s">
        <v>294</v>
      </c>
      <c r="I1963" s="18" t="s">
        <v>295</v>
      </c>
      <c r="J1963" s="229">
        <v>61.915599999999998</v>
      </c>
      <c r="K1963" s="229">
        <f>15+C1963*8/3+(D1963/2)*8/3</f>
        <v>31</v>
      </c>
      <c r="L1963" s="229">
        <f>J1963-K1963</f>
        <v>30.915599999999998</v>
      </c>
      <c r="M1963" s="231">
        <f>SUMPRODUCT(TEXT(L1963-{0,5,15,25,35},"0;\0")*{0,2,3,3,7})</f>
        <v>118</v>
      </c>
    </row>
    <row r="1964" spans="1:13" ht="13.5">
      <c r="A1964" s="236" t="s">
        <v>1614</v>
      </c>
      <c r="B1964" s="236"/>
      <c r="C1964" s="236"/>
      <c r="D1964" s="236"/>
      <c r="E1964" s="18" t="s">
        <v>83</v>
      </c>
      <c r="F1964" s="123" t="s">
        <v>256</v>
      </c>
      <c r="G1964" s="124">
        <v>1</v>
      </c>
      <c r="H1964" s="18">
        <v>129</v>
      </c>
      <c r="I1964" s="18" t="s">
        <v>290</v>
      </c>
      <c r="J1964" s="237"/>
      <c r="K1964" s="237"/>
      <c r="L1964" s="237"/>
      <c r="M1964" s="238"/>
    </row>
    <row r="1965" spans="1:13" ht="27">
      <c r="A1965" s="236" t="s">
        <v>1614</v>
      </c>
      <c r="B1965" s="236"/>
      <c r="C1965" s="236"/>
      <c r="D1965" s="236"/>
      <c r="E1965" s="18" t="s">
        <v>83</v>
      </c>
      <c r="F1965" s="123" t="s">
        <v>256</v>
      </c>
      <c r="G1965" s="124">
        <v>1</v>
      </c>
      <c r="H1965" s="18" t="s">
        <v>296</v>
      </c>
      <c r="I1965" s="18" t="s">
        <v>297</v>
      </c>
      <c r="J1965" s="237"/>
      <c r="K1965" s="237"/>
      <c r="L1965" s="237"/>
      <c r="M1965" s="238"/>
    </row>
    <row r="1966" spans="1:13" ht="27">
      <c r="A1966" s="236" t="s">
        <v>1614</v>
      </c>
      <c r="B1966" s="236"/>
      <c r="C1966" s="236"/>
      <c r="D1966" s="236"/>
      <c r="E1966" s="18" t="s">
        <v>32</v>
      </c>
      <c r="F1966" s="123" t="s">
        <v>245</v>
      </c>
      <c r="G1966" s="124">
        <v>3</v>
      </c>
      <c r="H1966" s="18">
        <v>303</v>
      </c>
      <c r="I1966" s="18" t="s">
        <v>246</v>
      </c>
      <c r="J1966" s="230"/>
      <c r="K1966" s="230"/>
      <c r="L1966" s="230"/>
      <c r="M1966" s="232"/>
    </row>
    <row r="1967" spans="1:13" ht="27">
      <c r="A1967" s="227" t="s">
        <v>1614</v>
      </c>
      <c r="B1967" s="227" t="s">
        <v>300</v>
      </c>
      <c r="C1967" s="227">
        <v>0</v>
      </c>
      <c r="D1967" s="227">
        <v>4</v>
      </c>
      <c r="E1967" s="18" t="s">
        <v>83</v>
      </c>
      <c r="F1967" s="123" t="s">
        <v>256</v>
      </c>
      <c r="G1967" s="124">
        <v>1</v>
      </c>
      <c r="H1967" s="18" t="s">
        <v>294</v>
      </c>
      <c r="I1967" s="18" t="s">
        <v>295</v>
      </c>
      <c r="J1967" s="229">
        <v>51.165599999999998</v>
      </c>
      <c r="K1967" s="229">
        <f>15+C1967*8/3+(D1967/2)*8/3</f>
        <v>20.333333333333332</v>
      </c>
      <c r="L1967" s="229">
        <f>J1967-K1967</f>
        <v>30.832266666666666</v>
      </c>
      <c r="M1967" s="231">
        <f>SUMPRODUCT(TEXT(L1967-{0,5,15,25,35},"0;\0")*{0,2,3,3,7})</f>
        <v>118</v>
      </c>
    </row>
    <row r="1968" spans="1:13" ht="27">
      <c r="A1968" s="236" t="s">
        <v>1614</v>
      </c>
      <c r="B1968" s="236"/>
      <c r="C1968" s="236"/>
      <c r="D1968" s="236"/>
      <c r="E1968" s="18" t="s">
        <v>83</v>
      </c>
      <c r="F1968" s="123" t="s">
        <v>256</v>
      </c>
      <c r="G1968" s="124">
        <v>1</v>
      </c>
      <c r="H1968" s="18" t="s">
        <v>296</v>
      </c>
      <c r="I1968" s="18" t="s">
        <v>297</v>
      </c>
      <c r="J1968" s="237"/>
      <c r="K1968" s="237"/>
      <c r="L1968" s="237"/>
      <c r="M1968" s="238"/>
    </row>
    <row r="1969" spans="1:13" ht="27">
      <c r="A1969" s="236" t="s">
        <v>1614</v>
      </c>
      <c r="B1969" s="236"/>
      <c r="C1969" s="236"/>
      <c r="D1969" s="236"/>
      <c r="E1969" s="18" t="s">
        <v>32</v>
      </c>
      <c r="F1969" s="18" t="s">
        <v>245</v>
      </c>
      <c r="G1969" s="18">
        <v>3</v>
      </c>
      <c r="H1969" s="18">
        <v>304</v>
      </c>
      <c r="I1969" s="18" t="s">
        <v>246</v>
      </c>
      <c r="J1969" s="237"/>
      <c r="K1969" s="237"/>
      <c r="L1969" s="237"/>
      <c r="M1969" s="238"/>
    </row>
    <row r="1970" spans="1:13" ht="13.5">
      <c r="A1970" s="228" t="s">
        <v>1614</v>
      </c>
      <c r="B1970" s="228"/>
      <c r="C1970" s="228"/>
      <c r="D1970" s="228"/>
      <c r="E1970" s="18" t="s">
        <v>83</v>
      </c>
      <c r="F1970" s="123" t="s">
        <v>256</v>
      </c>
      <c r="G1970" s="124">
        <v>1</v>
      </c>
      <c r="H1970" s="18">
        <v>129</v>
      </c>
      <c r="I1970" s="18" t="s">
        <v>290</v>
      </c>
      <c r="J1970" s="230"/>
      <c r="K1970" s="230"/>
      <c r="L1970" s="230"/>
      <c r="M1970" s="232"/>
    </row>
    <row r="1971" spans="1:13" ht="27">
      <c r="A1971" s="227" t="s">
        <v>1614</v>
      </c>
      <c r="B1971" s="227" t="s">
        <v>301</v>
      </c>
      <c r="C1971" s="227">
        <v>0</v>
      </c>
      <c r="D1971" s="227">
        <v>6</v>
      </c>
      <c r="E1971" s="18" t="s">
        <v>83</v>
      </c>
      <c r="F1971" s="123" t="s">
        <v>256</v>
      </c>
      <c r="G1971" s="124">
        <v>1</v>
      </c>
      <c r="H1971" s="18" t="s">
        <v>294</v>
      </c>
      <c r="I1971" s="18" t="s">
        <v>295</v>
      </c>
      <c r="J1971" s="229">
        <v>53.165599999999998</v>
      </c>
      <c r="K1971" s="229">
        <f>15+C1971*8/3+(D1971/2)*8/3</f>
        <v>23</v>
      </c>
      <c r="L1971" s="229">
        <f>J1971-K1971</f>
        <v>30.165599999999998</v>
      </c>
      <c r="M1971" s="231">
        <f>SUMPRODUCT(TEXT(L1971-{0,5,15,25,35},"0;\0")*{0,2,3,3,7})</f>
        <v>110</v>
      </c>
    </row>
    <row r="1972" spans="1:13" ht="27">
      <c r="A1972" s="236" t="s">
        <v>1614</v>
      </c>
      <c r="B1972" s="236"/>
      <c r="C1972" s="236"/>
      <c r="D1972" s="236"/>
      <c r="E1972" s="18" t="s">
        <v>83</v>
      </c>
      <c r="F1972" s="123" t="s">
        <v>256</v>
      </c>
      <c r="G1972" s="124">
        <v>1</v>
      </c>
      <c r="H1972" s="18" t="s">
        <v>296</v>
      </c>
      <c r="I1972" s="18" t="s">
        <v>297</v>
      </c>
      <c r="J1972" s="237"/>
      <c r="K1972" s="237"/>
      <c r="L1972" s="237"/>
      <c r="M1972" s="238"/>
    </row>
    <row r="1973" spans="1:13" ht="27">
      <c r="A1973" s="236" t="s">
        <v>1614</v>
      </c>
      <c r="B1973" s="236"/>
      <c r="C1973" s="236"/>
      <c r="D1973" s="236"/>
      <c r="E1973" s="18" t="s">
        <v>32</v>
      </c>
      <c r="F1973" s="18" t="s">
        <v>245</v>
      </c>
      <c r="G1973" s="18">
        <v>3</v>
      </c>
      <c r="H1973" s="18">
        <v>304</v>
      </c>
      <c r="I1973" s="18" t="s">
        <v>246</v>
      </c>
      <c r="J1973" s="237"/>
      <c r="K1973" s="237"/>
      <c r="L1973" s="237"/>
      <c r="M1973" s="238"/>
    </row>
    <row r="1974" spans="1:13" ht="13.5">
      <c r="A1974" s="228" t="s">
        <v>1614</v>
      </c>
      <c r="B1974" s="228"/>
      <c r="C1974" s="228"/>
      <c r="D1974" s="228"/>
      <c r="E1974" s="18" t="s">
        <v>83</v>
      </c>
      <c r="F1974" s="123" t="s">
        <v>256</v>
      </c>
      <c r="G1974" s="124">
        <v>1</v>
      </c>
      <c r="H1974" s="18">
        <v>129</v>
      </c>
      <c r="I1974" s="18" t="s">
        <v>290</v>
      </c>
      <c r="J1974" s="230"/>
      <c r="K1974" s="230"/>
      <c r="L1974" s="230"/>
      <c r="M1974" s="232"/>
    </row>
    <row r="1975" spans="1:13" ht="27">
      <c r="A1975" s="227" t="s">
        <v>1614</v>
      </c>
      <c r="B1975" s="227" t="s">
        <v>302</v>
      </c>
      <c r="C1975" s="227">
        <v>0</v>
      </c>
      <c r="D1975" s="227">
        <v>0</v>
      </c>
      <c r="E1975" s="18" t="s">
        <v>83</v>
      </c>
      <c r="F1975" s="123" t="s">
        <v>256</v>
      </c>
      <c r="G1975" s="124">
        <v>1</v>
      </c>
      <c r="H1975" s="18" t="s">
        <v>294</v>
      </c>
      <c r="I1975" s="18" t="s">
        <v>295</v>
      </c>
      <c r="J1975" s="229">
        <v>45.415599999999998</v>
      </c>
      <c r="K1975" s="229">
        <f>15+C1975*8/3+(D1975/2)*8/3</f>
        <v>15</v>
      </c>
      <c r="L1975" s="229">
        <f>J1975-K1975</f>
        <v>30.415599999999998</v>
      </c>
      <c r="M1975" s="231">
        <f>SUMPRODUCT(TEXT(L1975-{0,5,15,25,35},"0;\0")*{0,2,3,3,7})</f>
        <v>110</v>
      </c>
    </row>
    <row r="1976" spans="1:13" ht="27">
      <c r="A1976" s="236" t="s">
        <v>1614</v>
      </c>
      <c r="B1976" s="236"/>
      <c r="C1976" s="236"/>
      <c r="D1976" s="236"/>
      <c r="E1976" s="18" t="s">
        <v>83</v>
      </c>
      <c r="F1976" s="123" t="s">
        <v>256</v>
      </c>
      <c r="G1976" s="124">
        <v>1</v>
      </c>
      <c r="H1976" s="18" t="s">
        <v>296</v>
      </c>
      <c r="I1976" s="18" t="s">
        <v>297</v>
      </c>
      <c r="J1976" s="237"/>
      <c r="K1976" s="237"/>
      <c r="L1976" s="237"/>
      <c r="M1976" s="238"/>
    </row>
    <row r="1977" spans="1:13" ht="13.5">
      <c r="A1977" s="228" t="s">
        <v>1614</v>
      </c>
      <c r="B1977" s="228"/>
      <c r="C1977" s="228"/>
      <c r="D1977" s="228"/>
      <c r="E1977" s="18" t="s">
        <v>83</v>
      </c>
      <c r="F1977" s="123" t="s">
        <v>256</v>
      </c>
      <c r="G1977" s="124">
        <v>1</v>
      </c>
      <c r="H1977" s="18">
        <v>129</v>
      </c>
      <c r="I1977" s="18" t="s">
        <v>290</v>
      </c>
      <c r="J1977" s="230"/>
      <c r="K1977" s="230"/>
      <c r="L1977" s="230"/>
      <c r="M1977" s="232"/>
    </row>
    <row r="1978" spans="1:13" ht="27">
      <c r="A1978" s="227" t="s">
        <v>1614</v>
      </c>
      <c r="B1978" s="227" t="s">
        <v>303</v>
      </c>
      <c r="C1978" s="227">
        <v>0</v>
      </c>
      <c r="D1978" s="227">
        <v>4</v>
      </c>
      <c r="E1978" s="18" t="s">
        <v>83</v>
      </c>
      <c r="F1978" s="123" t="s">
        <v>256</v>
      </c>
      <c r="G1978" s="124">
        <v>5</v>
      </c>
      <c r="H1978" s="18" t="s">
        <v>268</v>
      </c>
      <c r="I1978" s="18" t="s">
        <v>269</v>
      </c>
      <c r="J1978" s="229">
        <v>38.886699999999998</v>
      </c>
      <c r="K1978" s="229">
        <f>15+C1978*8/3+(D1978/2)*8/3</f>
        <v>20.333333333333332</v>
      </c>
      <c r="L1978" s="229">
        <f>J1978-K1978</f>
        <v>18.553366666666665</v>
      </c>
      <c r="M1978" s="231">
        <f>SUMPRODUCT(TEXT(L1978-{0,5,15,25,35},"0;\0")*{0,2,3,3,7})</f>
        <v>40</v>
      </c>
    </row>
    <row r="1979" spans="1:13" ht="13.5">
      <c r="A1979" s="236" t="s">
        <v>1614</v>
      </c>
      <c r="B1979" s="236"/>
      <c r="C1979" s="236"/>
      <c r="D1979" s="236"/>
      <c r="E1979" s="18" t="s">
        <v>83</v>
      </c>
      <c r="F1979" s="123" t="s">
        <v>256</v>
      </c>
      <c r="G1979" s="124">
        <v>5</v>
      </c>
      <c r="H1979" s="18">
        <v>505</v>
      </c>
      <c r="I1979" s="18" t="s">
        <v>304</v>
      </c>
      <c r="J1979" s="237"/>
      <c r="K1979" s="237"/>
      <c r="L1979" s="237"/>
      <c r="M1979" s="238"/>
    </row>
    <row r="1980" spans="1:13" ht="27">
      <c r="A1980" s="236" t="s">
        <v>1614</v>
      </c>
      <c r="B1980" s="236"/>
      <c r="C1980" s="236"/>
      <c r="D1980" s="236"/>
      <c r="E1980" s="18" t="s">
        <v>32</v>
      </c>
      <c r="F1980" s="18" t="s">
        <v>245</v>
      </c>
      <c r="G1980" s="18">
        <v>3</v>
      </c>
      <c r="H1980" s="18">
        <v>306</v>
      </c>
      <c r="I1980" s="18" t="s">
        <v>249</v>
      </c>
      <c r="J1980" s="237"/>
      <c r="K1980" s="237"/>
      <c r="L1980" s="237"/>
      <c r="M1980" s="238"/>
    </row>
    <row r="1981" spans="1:13" ht="27">
      <c r="A1981" s="227" t="s">
        <v>1614</v>
      </c>
      <c r="B1981" s="227" t="s">
        <v>305</v>
      </c>
      <c r="C1981" s="227">
        <v>0</v>
      </c>
      <c r="D1981" s="227">
        <v>3</v>
      </c>
      <c r="E1981" s="18" t="s">
        <v>83</v>
      </c>
      <c r="F1981" s="123" t="s">
        <v>256</v>
      </c>
      <c r="G1981" s="124">
        <v>5</v>
      </c>
      <c r="H1981" s="18" t="s">
        <v>268</v>
      </c>
      <c r="I1981" s="18" t="s">
        <v>269</v>
      </c>
      <c r="J1981" s="229">
        <v>36.386699999999998</v>
      </c>
      <c r="K1981" s="229">
        <f>15+C1981*8/3+(D1981/2)*8/3</f>
        <v>19</v>
      </c>
      <c r="L1981" s="229">
        <f>J1981-K1981</f>
        <v>17.386699999999998</v>
      </c>
      <c r="M1981" s="231">
        <f>SUMPRODUCT(TEXT(L1981-{0,5,15,25,35},"0;\0")*{0,2,3,3,7})</f>
        <v>30</v>
      </c>
    </row>
    <row r="1982" spans="1:13" ht="13.5">
      <c r="A1982" s="228" t="s">
        <v>1614</v>
      </c>
      <c r="B1982" s="228"/>
      <c r="C1982" s="228"/>
      <c r="D1982" s="228"/>
      <c r="E1982" s="18" t="s">
        <v>83</v>
      </c>
      <c r="F1982" s="123" t="s">
        <v>256</v>
      </c>
      <c r="G1982" s="124">
        <v>5</v>
      </c>
      <c r="H1982" s="18">
        <v>505</v>
      </c>
      <c r="I1982" s="18" t="s">
        <v>304</v>
      </c>
      <c r="J1982" s="237"/>
      <c r="K1982" s="237"/>
      <c r="L1982" s="237"/>
      <c r="M1982" s="238"/>
    </row>
    <row r="1983" spans="1:13" ht="27">
      <c r="A1983" s="227" t="s">
        <v>1614</v>
      </c>
      <c r="B1983" s="227" t="s">
        <v>306</v>
      </c>
      <c r="C1983" s="227">
        <v>6</v>
      </c>
      <c r="D1983" s="227">
        <v>2</v>
      </c>
      <c r="E1983" s="18" t="s">
        <v>83</v>
      </c>
      <c r="F1983" s="123" t="s">
        <v>256</v>
      </c>
      <c r="G1983" s="124">
        <v>3</v>
      </c>
      <c r="H1983" s="18" t="s">
        <v>307</v>
      </c>
      <c r="I1983" s="18" t="s">
        <v>308</v>
      </c>
      <c r="J1983" s="229">
        <v>27.015000000000001</v>
      </c>
      <c r="K1983" s="229">
        <f>15+C1983*8/3+(D1983/2)*8/3</f>
        <v>33.666666666666664</v>
      </c>
      <c r="L1983" s="229">
        <f>J1983-K1983</f>
        <v>-6.6516666666666637</v>
      </c>
      <c r="M1983" s="231">
        <f>SUMPRODUCT(TEXT(L1983-{0,5,15,25,35},"0;\0")*{0,2,3,3,7})</f>
        <v>0</v>
      </c>
    </row>
    <row r="1984" spans="1:13" ht="13.5">
      <c r="A1984" s="236" t="s">
        <v>1614</v>
      </c>
      <c r="B1984" s="236"/>
      <c r="C1984" s="236"/>
      <c r="D1984" s="236"/>
      <c r="E1984" s="18" t="s">
        <v>83</v>
      </c>
      <c r="F1984" s="123" t="s">
        <v>256</v>
      </c>
      <c r="G1984" s="124">
        <v>2</v>
      </c>
      <c r="H1984" s="18">
        <v>221</v>
      </c>
      <c r="I1984" s="18" t="s">
        <v>309</v>
      </c>
      <c r="J1984" s="237"/>
      <c r="K1984" s="237"/>
      <c r="L1984" s="237"/>
      <c r="M1984" s="238"/>
    </row>
    <row r="1985" spans="1:13" ht="13.5">
      <c r="A1985" s="236" t="s">
        <v>1614</v>
      </c>
      <c r="B1985" s="236"/>
      <c r="C1985" s="236"/>
      <c r="D1985" s="236"/>
      <c r="E1985" s="18" t="s">
        <v>83</v>
      </c>
      <c r="F1985" s="123" t="s">
        <v>256</v>
      </c>
      <c r="G1985" s="124">
        <v>2</v>
      </c>
      <c r="H1985" s="18">
        <v>218</v>
      </c>
      <c r="I1985" s="18" t="s">
        <v>310</v>
      </c>
      <c r="J1985" s="237"/>
      <c r="K1985" s="237"/>
      <c r="L1985" s="237"/>
      <c r="M1985" s="238"/>
    </row>
    <row r="1986" spans="1:13" ht="27">
      <c r="A1986" s="236" t="s">
        <v>1614</v>
      </c>
      <c r="B1986" s="236"/>
      <c r="C1986" s="236"/>
      <c r="D1986" s="236"/>
      <c r="E1986" s="18" t="s">
        <v>32</v>
      </c>
      <c r="F1986" s="18" t="s">
        <v>245</v>
      </c>
      <c r="G1986" s="18">
        <v>3</v>
      </c>
      <c r="H1986" s="18">
        <v>307</v>
      </c>
      <c r="I1986" s="18" t="s">
        <v>249</v>
      </c>
      <c r="J1986" s="230"/>
      <c r="K1986" s="230"/>
      <c r="L1986" s="230"/>
      <c r="M1986" s="232"/>
    </row>
    <row r="1987" spans="1:13" ht="27">
      <c r="A1987" s="227" t="s">
        <v>1614</v>
      </c>
      <c r="B1987" s="227" t="s">
        <v>311</v>
      </c>
      <c r="C1987" s="227">
        <v>3</v>
      </c>
      <c r="D1987" s="227">
        <v>0</v>
      </c>
      <c r="E1987" s="18" t="s">
        <v>83</v>
      </c>
      <c r="F1987" s="123" t="s">
        <v>256</v>
      </c>
      <c r="G1987" s="124">
        <v>3</v>
      </c>
      <c r="H1987" s="18" t="s">
        <v>307</v>
      </c>
      <c r="I1987" s="18" t="s">
        <v>308</v>
      </c>
      <c r="J1987" s="229">
        <v>23.364999999999998</v>
      </c>
      <c r="K1987" s="229">
        <f>15+C1987*8/3+(D1987/2)*8/3</f>
        <v>23</v>
      </c>
      <c r="L1987" s="229">
        <f>J1987-K1987</f>
        <v>0.36499999999999844</v>
      </c>
      <c r="M1987" s="231">
        <f>SUMPRODUCT(TEXT(L1987-{0,5,15,25,35},"0;\0")*{0,2,3,3,7})</f>
        <v>0</v>
      </c>
    </row>
    <row r="1988" spans="1:13" ht="13.5">
      <c r="A1988" s="236" t="s">
        <v>1614</v>
      </c>
      <c r="B1988" s="236"/>
      <c r="C1988" s="236"/>
      <c r="D1988" s="236"/>
      <c r="E1988" s="18" t="s">
        <v>83</v>
      </c>
      <c r="F1988" s="123" t="s">
        <v>256</v>
      </c>
      <c r="G1988" s="124">
        <v>2</v>
      </c>
      <c r="H1988" s="18">
        <v>221</v>
      </c>
      <c r="I1988" s="18" t="s">
        <v>309</v>
      </c>
      <c r="J1988" s="237"/>
      <c r="K1988" s="237"/>
      <c r="L1988" s="237"/>
      <c r="M1988" s="238"/>
    </row>
    <row r="1989" spans="1:13" ht="13.5">
      <c r="A1989" s="236" t="s">
        <v>1614</v>
      </c>
      <c r="B1989" s="236"/>
      <c r="C1989" s="236"/>
      <c r="D1989" s="236"/>
      <c r="E1989" s="18" t="s">
        <v>83</v>
      </c>
      <c r="F1989" s="123" t="s">
        <v>256</v>
      </c>
      <c r="G1989" s="124">
        <v>2</v>
      </c>
      <c r="H1989" s="18">
        <v>218</v>
      </c>
      <c r="I1989" s="18" t="s">
        <v>310</v>
      </c>
      <c r="J1989" s="237"/>
      <c r="K1989" s="237"/>
      <c r="L1989" s="237"/>
      <c r="M1989" s="238"/>
    </row>
    <row r="1990" spans="1:13" ht="27">
      <c r="A1990" s="236" t="s">
        <v>1614</v>
      </c>
      <c r="B1990" s="236"/>
      <c r="C1990" s="236"/>
      <c r="D1990" s="236"/>
      <c r="E1990" s="18" t="s">
        <v>32</v>
      </c>
      <c r="F1990" s="18" t="s">
        <v>245</v>
      </c>
      <c r="G1990" s="18">
        <v>3</v>
      </c>
      <c r="H1990" s="18">
        <v>307</v>
      </c>
      <c r="I1990" s="18" t="s">
        <v>249</v>
      </c>
      <c r="J1990" s="230"/>
      <c r="K1990" s="230"/>
      <c r="L1990" s="230"/>
      <c r="M1990" s="232"/>
    </row>
    <row r="1991" spans="1:13" ht="27">
      <c r="A1991" s="227" t="s">
        <v>1614</v>
      </c>
      <c r="B1991" s="227" t="s">
        <v>312</v>
      </c>
      <c r="C1991" s="227">
        <v>2</v>
      </c>
      <c r="D1991" s="227">
        <v>2</v>
      </c>
      <c r="E1991" s="18" t="s">
        <v>83</v>
      </c>
      <c r="F1991" s="123" t="s">
        <v>256</v>
      </c>
      <c r="G1991" s="124">
        <v>3</v>
      </c>
      <c r="H1991" s="18" t="s">
        <v>307</v>
      </c>
      <c r="I1991" s="18" t="s">
        <v>308</v>
      </c>
      <c r="J1991" s="229">
        <v>23.364999999999998</v>
      </c>
      <c r="K1991" s="229">
        <f>15+C1991*8/3+(D1991/2)*8/3</f>
        <v>23</v>
      </c>
      <c r="L1991" s="229">
        <f>J1991-K1991</f>
        <v>0.36499999999999844</v>
      </c>
      <c r="M1991" s="231">
        <f>SUMPRODUCT(TEXT(L1991-{0,5,15,25,35},"0;\0")*{0,2,3,3,7})</f>
        <v>0</v>
      </c>
    </row>
    <row r="1992" spans="1:13" ht="13.5">
      <c r="A1992" s="236" t="s">
        <v>1614</v>
      </c>
      <c r="B1992" s="236"/>
      <c r="C1992" s="236"/>
      <c r="D1992" s="236"/>
      <c r="E1992" s="18" t="s">
        <v>83</v>
      </c>
      <c r="F1992" s="123" t="s">
        <v>256</v>
      </c>
      <c r="G1992" s="124">
        <v>2</v>
      </c>
      <c r="H1992" s="18">
        <v>221</v>
      </c>
      <c r="I1992" s="18" t="s">
        <v>309</v>
      </c>
      <c r="J1992" s="237"/>
      <c r="K1992" s="237"/>
      <c r="L1992" s="237"/>
      <c r="M1992" s="238"/>
    </row>
    <row r="1993" spans="1:13" ht="13.5">
      <c r="A1993" s="236" t="s">
        <v>1614</v>
      </c>
      <c r="B1993" s="236"/>
      <c r="C1993" s="236"/>
      <c r="D1993" s="236"/>
      <c r="E1993" s="18" t="s">
        <v>83</v>
      </c>
      <c r="F1993" s="123" t="s">
        <v>256</v>
      </c>
      <c r="G1993" s="124">
        <v>2</v>
      </c>
      <c r="H1993" s="18">
        <v>218</v>
      </c>
      <c r="I1993" s="18" t="s">
        <v>310</v>
      </c>
      <c r="J1993" s="237"/>
      <c r="K1993" s="237"/>
      <c r="L1993" s="237"/>
      <c r="M1993" s="238"/>
    </row>
    <row r="1994" spans="1:13" ht="27">
      <c r="A1994" s="236" t="s">
        <v>1614</v>
      </c>
      <c r="B1994" s="236"/>
      <c r="C1994" s="236"/>
      <c r="D1994" s="236"/>
      <c r="E1994" s="18" t="s">
        <v>32</v>
      </c>
      <c r="F1994" s="18" t="s">
        <v>245</v>
      </c>
      <c r="G1994" s="18">
        <v>3</v>
      </c>
      <c r="H1994" s="18">
        <v>307</v>
      </c>
      <c r="I1994" s="18" t="s">
        <v>249</v>
      </c>
      <c r="J1994" s="230"/>
      <c r="K1994" s="230"/>
      <c r="L1994" s="230"/>
      <c r="M1994" s="232"/>
    </row>
    <row r="1995" spans="1:13" ht="27">
      <c r="A1995" s="227" t="s">
        <v>1614</v>
      </c>
      <c r="B1995" s="227" t="s">
        <v>313</v>
      </c>
      <c r="C1995" s="227">
        <v>2</v>
      </c>
      <c r="D1995" s="227">
        <v>3</v>
      </c>
      <c r="E1995" s="18" t="s">
        <v>83</v>
      </c>
      <c r="F1995" s="123" t="s">
        <v>256</v>
      </c>
      <c r="G1995" s="124">
        <v>3</v>
      </c>
      <c r="H1995" s="18" t="s">
        <v>307</v>
      </c>
      <c r="I1995" s="18" t="s">
        <v>308</v>
      </c>
      <c r="J1995" s="229">
        <v>23.364999999999998</v>
      </c>
      <c r="K1995" s="229">
        <f>15+C1995*8/3+(D1995/2)*8/3</f>
        <v>24.333333333333332</v>
      </c>
      <c r="L1995" s="229">
        <f>J1995-K1995</f>
        <v>-0.96833333333333371</v>
      </c>
      <c r="M1995" s="231">
        <f>SUMPRODUCT(TEXT(L1995-{0,5,15,25,35},"0;\0")*{0,2,3,3,7})</f>
        <v>0</v>
      </c>
    </row>
    <row r="1996" spans="1:13" ht="13.5">
      <c r="A1996" s="236" t="s">
        <v>1614</v>
      </c>
      <c r="B1996" s="236"/>
      <c r="C1996" s="236"/>
      <c r="D1996" s="236"/>
      <c r="E1996" s="18" t="s">
        <v>83</v>
      </c>
      <c r="F1996" s="123" t="s">
        <v>256</v>
      </c>
      <c r="G1996" s="124">
        <v>2</v>
      </c>
      <c r="H1996" s="18">
        <v>221</v>
      </c>
      <c r="I1996" s="18" t="s">
        <v>309</v>
      </c>
      <c r="J1996" s="237"/>
      <c r="K1996" s="237"/>
      <c r="L1996" s="237"/>
      <c r="M1996" s="238"/>
    </row>
    <row r="1997" spans="1:13" ht="13.5">
      <c r="A1997" s="236" t="s">
        <v>1614</v>
      </c>
      <c r="B1997" s="236"/>
      <c r="C1997" s="236"/>
      <c r="D1997" s="236"/>
      <c r="E1997" s="18" t="s">
        <v>83</v>
      </c>
      <c r="F1997" s="123" t="s">
        <v>256</v>
      </c>
      <c r="G1997" s="124">
        <v>2</v>
      </c>
      <c r="H1997" s="18">
        <v>218</v>
      </c>
      <c r="I1997" s="18" t="s">
        <v>310</v>
      </c>
      <c r="J1997" s="237"/>
      <c r="K1997" s="237"/>
      <c r="L1997" s="237"/>
      <c r="M1997" s="238"/>
    </row>
    <row r="1998" spans="1:13" ht="27">
      <c r="A1998" s="236" t="s">
        <v>1614</v>
      </c>
      <c r="B1998" s="236"/>
      <c r="C1998" s="236"/>
      <c r="D1998" s="236"/>
      <c r="E1998" s="18" t="s">
        <v>32</v>
      </c>
      <c r="F1998" s="18" t="s">
        <v>245</v>
      </c>
      <c r="G1998" s="18">
        <v>3</v>
      </c>
      <c r="H1998" s="18">
        <v>307</v>
      </c>
      <c r="I1998" s="18" t="s">
        <v>249</v>
      </c>
      <c r="J1998" s="230"/>
      <c r="K1998" s="230"/>
      <c r="L1998" s="230"/>
      <c r="M1998" s="232"/>
    </row>
    <row r="1999" spans="1:13" ht="27">
      <c r="A1999" s="227" t="s">
        <v>1614</v>
      </c>
      <c r="B1999" s="227" t="s">
        <v>314</v>
      </c>
      <c r="C1999" s="227">
        <v>0</v>
      </c>
      <c r="D1999" s="227">
        <v>0</v>
      </c>
      <c r="E1999" s="18" t="s">
        <v>83</v>
      </c>
      <c r="F1999" s="123" t="s">
        <v>256</v>
      </c>
      <c r="G1999" s="124">
        <v>3</v>
      </c>
      <c r="H1999" s="18" t="s">
        <v>307</v>
      </c>
      <c r="I1999" s="18" t="s">
        <v>308</v>
      </c>
      <c r="J1999" s="229">
        <v>20</v>
      </c>
      <c r="K1999" s="229">
        <f>15+C1999*8/3+(D1999/2)*8/3</f>
        <v>15</v>
      </c>
      <c r="L1999" s="229">
        <f>J1999-K1999</f>
        <v>5</v>
      </c>
      <c r="M1999" s="231">
        <f>SUMPRODUCT(TEXT(L1999-{0,5,15,25,35},"0;\0")*{0,2,3,3,7})</f>
        <v>0</v>
      </c>
    </row>
    <row r="2000" spans="1:13" ht="13.5">
      <c r="A2000" s="236" t="s">
        <v>1614</v>
      </c>
      <c r="B2000" s="236"/>
      <c r="C2000" s="236"/>
      <c r="D2000" s="236"/>
      <c r="E2000" s="18" t="s">
        <v>83</v>
      </c>
      <c r="F2000" s="123" t="s">
        <v>256</v>
      </c>
      <c r="G2000" s="124">
        <v>2</v>
      </c>
      <c r="H2000" s="18">
        <v>221</v>
      </c>
      <c r="I2000" s="18" t="s">
        <v>309</v>
      </c>
      <c r="J2000" s="237"/>
      <c r="K2000" s="237"/>
      <c r="L2000" s="237"/>
      <c r="M2000" s="238"/>
    </row>
    <row r="2001" spans="1:13" ht="13.5">
      <c r="A2001" s="236" t="s">
        <v>1614</v>
      </c>
      <c r="B2001" s="236"/>
      <c r="C2001" s="236"/>
      <c r="D2001" s="236"/>
      <c r="E2001" s="18" t="s">
        <v>83</v>
      </c>
      <c r="F2001" s="123" t="s">
        <v>256</v>
      </c>
      <c r="G2001" s="124">
        <v>2</v>
      </c>
      <c r="H2001" s="18">
        <v>218</v>
      </c>
      <c r="I2001" s="18" t="s">
        <v>310</v>
      </c>
      <c r="J2001" s="237"/>
      <c r="K2001" s="237"/>
      <c r="L2001" s="237"/>
      <c r="M2001" s="238"/>
    </row>
    <row r="2002" spans="1:13" ht="27">
      <c r="A2002" s="236" t="s">
        <v>1614</v>
      </c>
      <c r="B2002" s="236"/>
      <c r="C2002" s="236"/>
      <c r="D2002" s="236"/>
      <c r="E2002" s="18" t="s">
        <v>32</v>
      </c>
      <c r="F2002" s="18" t="s">
        <v>245</v>
      </c>
      <c r="G2002" s="18">
        <v>3</v>
      </c>
      <c r="H2002" s="18">
        <v>307</v>
      </c>
      <c r="I2002" s="18" t="s">
        <v>249</v>
      </c>
      <c r="J2002" s="230"/>
      <c r="K2002" s="230"/>
      <c r="L2002" s="230"/>
      <c r="M2002" s="232"/>
    </row>
    <row r="2003" spans="1:13" ht="27">
      <c r="A2003" s="227" t="s">
        <v>1614</v>
      </c>
      <c r="B2003" s="227" t="s">
        <v>315</v>
      </c>
      <c r="C2003" s="227">
        <v>0</v>
      </c>
      <c r="D2003" s="227">
        <v>0</v>
      </c>
      <c r="E2003" s="18" t="s">
        <v>83</v>
      </c>
      <c r="F2003" s="123" t="s">
        <v>256</v>
      </c>
      <c r="G2003" s="124">
        <v>3</v>
      </c>
      <c r="H2003" s="18" t="s">
        <v>307</v>
      </c>
      <c r="I2003" s="18" t="s">
        <v>308</v>
      </c>
      <c r="J2003" s="229">
        <v>20.364999999999998</v>
      </c>
      <c r="K2003" s="229">
        <f>15+C2003*8/3+(D2003/2)*8/3</f>
        <v>15</v>
      </c>
      <c r="L2003" s="229">
        <f>J2003-K2003</f>
        <v>5.3649999999999984</v>
      </c>
      <c r="M2003" s="231">
        <f>SUMPRODUCT(TEXT(L2003-{0,5,15,25,35},"0;\0")*{0,2,3,3,7})</f>
        <v>0</v>
      </c>
    </row>
    <row r="2004" spans="1:13" ht="13.5">
      <c r="A2004" s="236" t="s">
        <v>1614</v>
      </c>
      <c r="B2004" s="236"/>
      <c r="C2004" s="236"/>
      <c r="D2004" s="236"/>
      <c r="E2004" s="18" t="s">
        <v>83</v>
      </c>
      <c r="F2004" s="123" t="s">
        <v>256</v>
      </c>
      <c r="G2004" s="124">
        <v>2</v>
      </c>
      <c r="H2004" s="18">
        <v>221</v>
      </c>
      <c r="I2004" s="18" t="s">
        <v>309</v>
      </c>
      <c r="J2004" s="237"/>
      <c r="K2004" s="237"/>
      <c r="L2004" s="237"/>
      <c r="M2004" s="238"/>
    </row>
    <row r="2005" spans="1:13" ht="13.5">
      <c r="A2005" s="228" t="s">
        <v>1614</v>
      </c>
      <c r="B2005" s="228"/>
      <c r="C2005" s="228"/>
      <c r="D2005" s="228"/>
      <c r="E2005" s="18" t="s">
        <v>83</v>
      </c>
      <c r="F2005" s="123" t="s">
        <v>256</v>
      </c>
      <c r="G2005" s="124">
        <v>2</v>
      </c>
      <c r="H2005" s="18">
        <v>218</v>
      </c>
      <c r="I2005" s="18" t="s">
        <v>310</v>
      </c>
      <c r="J2005" s="237"/>
      <c r="K2005" s="237"/>
      <c r="L2005" s="237"/>
      <c r="M2005" s="238"/>
    </row>
    <row r="2006" spans="1:13" ht="40.5">
      <c r="A2006" s="93" t="s">
        <v>1624</v>
      </c>
      <c r="B2006" s="93" t="s">
        <v>1625</v>
      </c>
      <c r="C2006" s="93">
        <v>0</v>
      </c>
      <c r="D2006" s="93">
        <v>1</v>
      </c>
      <c r="E2006" s="125" t="s">
        <v>32</v>
      </c>
      <c r="F2006" s="93" t="s">
        <v>1626</v>
      </c>
      <c r="G2006" s="93">
        <v>5</v>
      </c>
      <c r="H2006" s="93">
        <v>507</v>
      </c>
      <c r="I2006" s="93" t="s">
        <v>1627</v>
      </c>
      <c r="J2006" s="74">
        <v>4.3614449999995486</v>
      </c>
      <c r="K2006" s="74">
        <f t="shared" ref="K2006:K2068" si="47">15+C2006*8/3+(D2006/2)*8/3</f>
        <v>16.333333333333332</v>
      </c>
      <c r="L2006" s="74">
        <f t="shared" ref="L2006:L2068" si="48">J2006-K2006</f>
        <v>-11.971888333333784</v>
      </c>
      <c r="M2006" s="36">
        <f>SUMPRODUCT(TEXT(L2006-{0,5,15,25,35},"0;\0")*{0,2,3,3,7})</f>
        <v>0</v>
      </c>
    </row>
    <row r="2007" spans="1:13" ht="13.5">
      <c r="A2007" s="239" t="s">
        <v>1624</v>
      </c>
      <c r="B2007" s="239" t="s">
        <v>1628</v>
      </c>
      <c r="C2007" s="240">
        <v>2</v>
      </c>
      <c r="D2007" s="242">
        <v>0</v>
      </c>
      <c r="E2007" s="94" t="s">
        <v>32</v>
      </c>
      <c r="F2007" s="93" t="s">
        <v>1629</v>
      </c>
      <c r="G2007" s="93">
        <v>1</v>
      </c>
      <c r="H2007" s="93">
        <v>103</v>
      </c>
      <c r="I2007" s="93" t="s">
        <v>1630</v>
      </c>
      <c r="J2007" s="243">
        <v>15.300000000000409</v>
      </c>
      <c r="K2007" s="243">
        <f t="shared" si="47"/>
        <v>20.333333333333332</v>
      </c>
      <c r="L2007" s="243">
        <f t="shared" si="48"/>
        <v>-5.0333333333329229</v>
      </c>
      <c r="M2007" s="244">
        <f>SUMPRODUCT(TEXT(L2007-{0,5,15,25,35},"0;\0")*{0,2,3,3,7})</f>
        <v>0</v>
      </c>
    </row>
    <row r="2008" spans="1:13" ht="13.5">
      <c r="A2008" s="239" t="s">
        <v>1631</v>
      </c>
      <c r="B2008" s="239"/>
      <c r="C2008" s="241"/>
      <c r="D2008" s="242"/>
      <c r="E2008" s="125" t="s">
        <v>32</v>
      </c>
      <c r="F2008" s="93" t="s">
        <v>1626</v>
      </c>
      <c r="G2008" s="37">
        <v>2</v>
      </c>
      <c r="H2008" s="37">
        <v>206</v>
      </c>
      <c r="I2008" s="37" t="s">
        <v>1632</v>
      </c>
      <c r="J2008" s="243"/>
      <c r="K2008" s="243"/>
      <c r="L2008" s="243"/>
      <c r="M2008" s="244"/>
    </row>
    <row r="2009" spans="1:13" ht="40.5">
      <c r="A2009" s="93" t="s">
        <v>1631</v>
      </c>
      <c r="B2009" s="93" t="s">
        <v>318</v>
      </c>
      <c r="C2009" s="38">
        <v>0</v>
      </c>
      <c r="D2009" s="93">
        <v>3</v>
      </c>
      <c r="E2009" s="125" t="s">
        <v>32</v>
      </c>
      <c r="F2009" s="93" t="s">
        <v>1633</v>
      </c>
      <c r="G2009" s="37">
        <v>2</v>
      </c>
      <c r="H2009" s="37">
        <v>206</v>
      </c>
      <c r="I2009" s="37" t="s">
        <v>1634</v>
      </c>
      <c r="J2009" s="74">
        <v>5.819999999999709</v>
      </c>
      <c r="K2009" s="74">
        <f t="shared" si="47"/>
        <v>19</v>
      </c>
      <c r="L2009" s="73">
        <f t="shared" si="48"/>
        <v>-13.180000000000291</v>
      </c>
      <c r="M2009" s="39">
        <f>SUMPRODUCT(TEXT(L2009-{0,5,15,25,35},"0;\0")*{0,2,3,3,7})</f>
        <v>0</v>
      </c>
    </row>
    <row r="2010" spans="1:13" ht="13.5">
      <c r="A2010" s="242" t="s">
        <v>1635</v>
      </c>
      <c r="B2010" s="242" t="s">
        <v>319</v>
      </c>
      <c r="C2010" s="240">
        <v>3</v>
      </c>
      <c r="D2010" s="242">
        <v>6</v>
      </c>
      <c r="E2010" s="125" t="s">
        <v>32</v>
      </c>
      <c r="F2010" s="93" t="s">
        <v>1636</v>
      </c>
      <c r="G2010" s="37">
        <v>2</v>
      </c>
      <c r="H2010" s="37">
        <v>206</v>
      </c>
      <c r="I2010" s="37" t="s">
        <v>1637</v>
      </c>
      <c r="J2010" s="246">
        <v>45.244570000000067</v>
      </c>
      <c r="K2010" s="246">
        <f t="shared" si="47"/>
        <v>31</v>
      </c>
      <c r="L2010" s="247">
        <f t="shared" si="48"/>
        <v>14.244570000000067</v>
      </c>
      <c r="M2010" s="248">
        <f>SUMPRODUCT(TEXT(L2010-{0,5,15,25,35},"0;\0")*{0,2,3,3,7})</f>
        <v>18</v>
      </c>
    </row>
    <row r="2011" spans="1:13" ht="13.5">
      <c r="A2011" s="242" t="s">
        <v>1638</v>
      </c>
      <c r="B2011" s="242"/>
      <c r="C2011" s="245"/>
      <c r="D2011" s="242"/>
      <c r="E2011" s="93" t="s">
        <v>32</v>
      </c>
      <c r="F2011" s="93" t="s">
        <v>1639</v>
      </c>
      <c r="G2011" s="93">
        <v>2</v>
      </c>
      <c r="H2011" s="93">
        <v>205</v>
      </c>
      <c r="I2011" s="93" t="s">
        <v>1640</v>
      </c>
      <c r="J2011" s="246"/>
      <c r="K2011" s="246"/>
      <c r="L2011" s="247"/>
      <c r="M2011" s="248"/>
    </row>
    <row r="2012" spans="1:13" ht="13.5">
      <c r="A2012" s="242" t="s">
        <v>1638</v>
      </c>
      <c r="B2012" s="242"/>
      <c r="C2012" s="241"/>
      <c r="D2012" s="242"/>
      <c r="E2012" s="94" t="s">
        <v>32</v>
      </c>
      <c r="F2012" s="93" t="s">
        <v>1641</v>
      </c>
      <c r="G2012" s="93">
        <v>4</v>
      </c>
      <c r="H2012" s="93">
        <v>406</v>
      </c>
      <c r="I2012" s="93" t="s">
        <v>1642</v>
      </c>
      <c r="J2012" s="246"/>
      <c r="K2012" s="246"/>
      <c r="L2012" s="247"/>
      <c r="M2012" s="248"/>
    </row>
    <row r="2013" spans="1:13" ht="13.5">
      <c r="A2013" s="239" t="s">
        <v>1643</v>
      </c>
      <c r="B2013" s="239" t="s">
        <v>1644</v>
      </c>
      <c r="C2013" s="240">
        <v>3</v>
      </c>
      <c r="D2013" s="242">
        <v>3</v>
      </c>
      <c r="E2013" s="94" t="s">
        <v>32</v>
      </c>
      <c r="F2013" s="93" t="s">
        <v>1641</v>
      </c>
      <c r="G2013" s="93">
        <v>4</v>
      </c>
      <c r="H2013" s="93">
        <v>406</v>
      </c>
      <c r="I2013" s="93" t="s">
        <v>1642</v>
      </c>
      <c r="J2013" s="250">
        <v>44.606445000000122</v>
      </c>
      <c r="K2013" s="250">
        <f t="shared" si="47"/>
        <v>27</v>
      </c>
      <c r="L2013" s="250">
        <f t="shared" si="48"/>
        <v>17.606445000000122</v>
      </c>
      <c r="M2013" s="251">
        <f>SUMPRODUCT(TEXT(L2013-{0,5,15,25,35},"0;\0")*{0,2,3,3,7})</f>
        <v>35</v>
      </c>
    </row>
    <row r="2014" spans="1:13" ht="13.5">
      <c r="A2014" s="239" t="s">
        <v>1638</v>
      </c>
      <c r="B2014" s="239"/>
      <c r="C2014" s="245"/>
      <c r="D2014" s="242"/>
      <c r="E2014" s="94" t="s">
        <v>32</v>
      </c>
      <c r="F2014" s="93" t="s">
        <v>1641</v>
      </c>
      <c r="G2014" s="93">
        <v>5</v>
      </c>
      <c r="H2014" s="93">
        <v>504</v>
      </c>
      <c r="I2014" s="93" t="s">
        <v>1640</v>
      </c>
      <c r="J2014" s="250"/>
      <c r="K2014" s="250"/>
      <c r="L2014" s="250"/>
      <c r="M2014" s="251"/>
    </row>
    <row r="2015" spans="1:13" ht="13.5">
      <c r="A2015" s="239" t="s">
        <v>1638</v>
      </c>
      <c r="B2015" s="239"/>
      <c r="C2015" s="245"/>
      <c r="D2015" s="242"/>
      <c r="E2015" s="94" t="s">
        <v>32</v>
      </c>
      <c r="F2015" s="93" t="s">
        <v>1645</v>
      </c>
      <c r="G2015" s="93">
        <v>5</v>
      </c>
      <c r="H2015" s="93">
        <v>501</v>
      </c>
      <c r="I2015" s="93" t="s">
        <v>1642</v>
      </c>
      <c r="J2015" s="250"/>
      <c r="K2015" s="250"/>
      <c r="L2015" s="250"/>
      <c r="M2015" s="251"/>
    </row>
    <row r="2016" spans="1:13" ht="13.5">
      <c r="A2016" s="239" t="s">
        <v>1638</v>
      </c>
      <c r="B2016" s="239"/>
      <c r="C2016" s="241"/>
      <c r="D2016" s="242"/>
      <c r="E2016" s="125" t="s">
        <v>32</v>
      </c>
      <c r="F2016" s="93" t="s">
        <v>1636</v>
      </c>
      <c r="G2016" s="93">
        <v>5</v>
      </c>
      <c r="H2016" s="93">
        <v>507</v>
      </c>
      <c r="I2016" s="93" t="s">
        <v>1646</v>
      </c>
      <c r="J2016" s="250"/>
      <c r="K2016" s="250"/>
      <c r="L2016" s="250"/>
      <c r="M2016" s="251"/>
    </row>
    <row r="2017" spans="1:13" ht="40.5">
      <c r="A2017" s="93" t="s">
        <v>1643</v>
      </c>
      <c r="B2017" s="93" t="s">
        <v>1647</v>
      </c>
      <c r="C2017" s="93">
        <v>0</v>
      </c>
      <c r="D2017" s="93">
        <v>3</v>
      </c>
      <c r="E2017" s="125" t="s">
        <v>32</v>
      </c>
      <c r="F2017" s="93" t="s">
        <v>1636</v>
      </c>
      <c r="G2017" s="93">
        <v>5</v>
      </c>
      <c r="H2017" s="93">
        <v>507</v>
      </c>
      <c r="I2017" s="93" t="s">
        <v>1646</v>
      </c>
      <c r="J2017" s="74">
        <v>4.3614450000000033</v>
      </c>
      <c r="K2017" s="74">
        <f t="shared" si="47"/>
        <v>19</v>
      </c>
      <c r="L2017" s="74">
        <f t="shared" si="48"/>
        <v>-14.638554999999997</v>
      </c>
      <c r="M2017" s="36">
        <f>SUMPRODUCT(TEXT(L2017-{0,5,15,25,35},"0;\0")*{0,2,3,3,7})</f>
        <v>0</v>
      </c>
    </row>
    <row r="2018" spans="1:13" ht="13.5">
      <c r="A2018" s="240" t="s">
        <v>1643</v>
      </c>
      <c r="B2018" s="240" t="s">
        <v>1648</v>
      </c>
      <c r="C2018" s="240">
        <v>0</v>
      </c>
      <c r="D2018" s="242">
        <v>6</v>
      </c>
      <c r="E2018" s="94" t="s">
        <v>32</v>
      </c>
      <c r="F2018" s="93" t="s">
        <v>1641</v>
      </c>
      <c r="G2018" s="93">
        <v>3</v>
      </c>
      <c r="H2018" s="93">
        <v>307</v>
      </c>
      <c r="I2018" s="93" t="s">
        <v>1649</v>
      </c>
      <c r="J2018" s="252">
        <v>10.000000000000227</v>
      </c>
      <c r="K2018" s="252">
        <f t="shared" si="47"/>
        <v>23</v>
      </c>
      <c r="L2018" s="252">
        <f t="shared" si="48"/>
        <v>-12.999999999999773</v>
      </c>
      <c r="M2018" s="254">
        <f>SUMPRODUCT(TEXT(L2018-{0,5,15,25,35},"0;\0")*{0,2,3,3,7})</f>
        <v>0</v>
      </c>
    </row>
    <row r="2019" spans="1:13" ht="13.5">
      <c r="A2019" s="241" t="s">
        <v>1638</v>
      </c>
      <c r="B2019" s="241"/>
      <c r="C2019" s="241"/>
      <c r="D2019" s="242"/>
      <c r="E2019" s="125" t="s">
        <v>32</v>
      </c>
      <c r="F2019" s="93" t="s">
        <v>1636</v>
      </c>
      <c r="G2019" s="93">
        <v>5</v>
      </c>
      <c r="H2019" s="93">
        <v>507</v>
      </c>
      <c r="I2019" s="93" t="s">
        <v>1646</v>
      </c>
      <c r="J2019" s="253"/>
      <c r="K2019" s="253"/>
      <c r="L2019" s="253"/>
      <c r="M2019" s="255"/>
    </row>
    <row r="2020" spans="1:13" ht="40.5">
      <c r="A2020" s="93" t="s">
        <v>1638</v>
      </c>
      <c r="B2020" s="93" t="s">
        <v>320</v>
      </c>
      <c r="C2020" s="93">
        <v>0</v>
      </c>
      <c r="D2020" s="93">
        <v>5</v>
      </c>
      <c r="E2020" s="125" t="s">
        <v>32</v>
      </c>
      <c r="F2020" s="93" t="s">
        <v>1650</v>
      </c>
      <c r="G2020" s="93">
        <v>5</v>
      </c>
      <c r="H2020" s="93">
        <v>509</v>
      </c>
      <c r="I2020" s="93" t="s">
        <v>1651</v>
      </c>
      <c r="J2020" s="74">
        <v>10.903749999999718</v>
      </c>
      <c r="K2020" s="74">
        <f t="shared" si="47"/>
        <v>21.666666666666668</v>
      </c>
      <c r="L2020" s="74">
        <f t="shared" si="48"/>
        <v>-10.76291666666695</v>
      </c>
      <c r="M2020" s="36">
        <f>SUMPRODUCT(TEXT(L2020-{0,5,15,25,35},"0;\0")*{0,2,3,3,7})</f>
        <v>0</v>
      </c>
    </row>
    <row r="2021" spans="1:13" ht="40.5">
      <c r="A2021" s="93" t="s">
        <v>1652</v>
      </c>
      <c r="B2021" s="93" t="s">
        <v>1653</v>
      </c>
      <c r="C2021" s="93">
        <v>0</v>
      </c>
      <c r="D2021" s="93">
        <v>0</v>
      </c>
      <c r="E2021" s="94" t="s">
        <v>32</v>
      </c>
      <c r="F2021" s="93" t="s">
        <v>1654</v>
      </c>
      <c r="G2021" s="93">
        <v>2</v>
      </c>
      <c r="H2021" s="93">
        <v>201</v>
      </c>
      <c r="I2021" s="93" t="s">
        <v>1655</v>
      </c>
      <c r="J2021" s="74">
        <v>4.3366666666668152</v>
      </c>
      <c r="K2021" s="74">
        <f t="shared" si="47"/>
        <v>15</v>
      </c>
      <c r="L2021" s="74">
        <f t="shared" si="48"/>
        <v>-10.663333333333185</v>
      </c>
      <c r="M2021" s="36">
        <f>SUMPRODUCT(TEXT(L2021-{0,5,15,25,35},"0;\0")*{0,2,3,3,7})</f>
        <v>0</v>
      </c>
    </row>
    <row r="2022" spans="1:13" ht="40.5">
      <c r="A2022" s="93" t="s">
        <v>1652</v>
      </c>
      <c r="B2022" s="93" t="s">
        <v>1656</v>
      </c>
      <c r="C2022" s="38">
        <v>0</v>
      </c>
      <c r="D2022" s="93">
        <v>6</v>
      </c>
      <c r="E2022" s="125" t="s">
        <v>32</v>
      </c>
      <c r="F2022" s="93" t="s">
        <v>1650</v>
      </c>
      <c r="G2022" s="37">
        <v>2</v>
      </c>
      <c r="H2022" s="37">
        <v>206</v>
      </c>
      <c r="I2022" s="37" t="s">
        <v>1657</v>
      </c>
      <c r="J2022" s="74">
        <v>5.8199999999999363</v>
      </c>
      <c r="K2022" s="74">
        <f t="shared" si="47"/>
        <v>23</v>
      </c>
      <c r="L2022" s="73">
        <f t="shared" si="48"/>
        <v>-17.180000000000064</v>
      </c>
      <c r="M2022" s="39">
        <f>SUMPRODUCT(TEXT(L2022-{0,5,15,25,35},"0;\0")*{0,2,3,3,7})</f>
        <v>0</v>
      </c>
    </row>
    <row r="2023" spans="1:13" ht="40.5">
      <c r="A2023" s="93" t="s">
        <v>1658</v>
      </c>
      <c r="B2023" s="93" t="s">
        <v>321</v>
      </c>
      <c r="C2023" s="93">
        <v>0</v>
      </c>
      <c r="D2023" s="93">
        <v>6</v>
      </c>
      <c r="E2023" s="125" t="s">
        <v>32</v>
      </c>
      <c r="F2023" s="93" t="s">
        <v>1659</v>
      </c>
      <c r="G2023" s="93">
        <v>5</v>
      </c>
      <c r="H2023" s="93">
        <v>508</v>
      </c>
      <c r="I2023" s="93" t="s">
        <v>1660</v>
      </c>
      <c r="J2023" s="74">
        <v>4.8460500000001048</v>
      </c>
      <c r="K2023" s="74">
        <f t="shared" si="47"/>
        <v>23</v>
      </c>
      <c r="L2023" s="74">
        <f t="shared" si="48"/>
        <v>-18.153949999999895</v>
      </c>
      <c r="M2023" s="36">
        <f>SUMPRODUCT(TEXT(L2023-{0,5,15,25,35},"0;\0")*{0,2,3,3,7})</f>
        <v>0</v>
      </c>
    </row>
    <row r="2024" spans="1:13" ht="13.5">
      <c r="A2024" s="242" t="s">
        <v>1661</v>
      </c>
      <c r="B2024" s="242" t="s">
        <v>1662</v>
      </c>
      <c r="C2024" s="240">
        <v>0</v>
      </c>
      <c r="D2024" s="242">
        <v>6</v>
      </c>
      <c r="E2024" s="125" t="s">
        <v>32</v>
      </c>
      <c r="F2024" s="93" t="s">
        <v>1659</v>
      </c>
      <c r="G2024" s="93">
        <v>5</v>
      </c>
      <c r="H2024" s="93">
        <v>507</v>
      </c>
      <c r="I2024" s="93" t="s">
        <v>1663</v>
      </c>
      <c r="J2024" s="246">
        <v>4.3614450000000033</v>
      </c>
      <c r="K2024" s="246">
        <f t="shared" si="47"/>
        <v>23</v>
      </c>
      <c r="L2024" s="246">
        <f t="shared" si="48"/>
        <v>-18.638554999999997</v>
      </c>
      <c r="M2024" s="249">
        <f>SUMPRODUCT(TEXT(L2024-{0,5,15,25,35},"0;\0")*{0,2,3,3,7})</f>
        <v>0</v>
      </c>
    </row>
    <row r="2025" spans="1:13" ht="13.5">
      <c r="A2025" s="242" t="s">
        <v>1664</v>
      </c>
      <c r="B2025" s="242"/>
      <c r="C2025" s="241"/>
      <c r="D2025" s="242"/>
      <c r="E2025" s="94" t="s">
        <v>32</v>
      </c>
      <c r="F2025" s="93" t="s">
        <v>1665</v>
      </c>
      <c r="G2025" s="93">
        <v>4</v>
      </c>
      <c r="H2025" s="93">
        <v>411</v>
      </c>
      <c r="I2025" s="93" t="s">
        <v>1666</v>
      </c>
      <c r="J2025" s="246"/>
      <c r="K2025" s="246"/>
      <c r="L2025" s="246"/>
      <c r="M2025" s="249"/>
    </row>
    <row r="2026" spans="1:13" ht="13.5">
      <c r="A2026" s="242" t="s">
        <v>1664</v>
      </c>
      <c r="B2026" s="242" t="s">
        <v>322</v>
      </c>
      <c r="C2026" s="240">
        <v>7</v>
      </c>
      <c r="D2026" s="242">
        <v>5</v>
      </c>
      <c r="E2026" s="94" t="s">
        <v>32</v>
      </c>
      <c r="F2026" s="93" t="s">
        <v>1667</v>
      </c>
      <c r="G2026" s="93">
        <v>4</v>
      </c>
      <c r="H2026" s="93" t="s">
        <v>1668</v>
      </c>
      <c r="I2026" s="93" t="s">
        <v>1669</v>
      </c>
      <c r="J2026" s="246">
        <v>17.9699999999998</v>
      </c>
      <c r="K2026" s="246">
        <f t="shared" si="47"/>
        <v>40.333333333333336</v>
      </c>
      <c r="L2026" s="246">
        <f t="shared" si="48"/>
        <v>-22.363333333333536</v>
      </c>
      <c r="M2026" s="249">
        <f>SUMPRODUCT(TEXT(L2026-{0,5,15,25,35},"0;\0")*{0,2,3,3,7})</f>
        <v>0</v>
      </c>
    </row>
    <row r="2027" spans="1:13" ht="13.5">
      <c r="A2027" s="242" t="s">
        <v>1664</v>
      </c>
      <c r="B2027" s="242"/>
      <c r="C2027" s="245"/>
      <c r="D2027" s="242"/>
      <c r="E2027" s="125" t="s">
        <v>32</v>
      </c>
      <c r="F2027" s="93" t="s">
        <v>1659</v>
      </c>
      <c r="G2027" s="37">
        <v>2</v>
      </c>
      <c r="H2027" s="37">
        <v>206</v>
      </c>
      <c r="I2027" s="37" t="s">
        <v>1670</v>
      </c>
      <c r="J2027" s="246"/>
      <c r="K2027" s="246"/>
      <c r="L2027" s="246"/>
      <c r="M2027" s="249"/>
    </row>
    <row r="2028" spans="1:13" ht="13.5">
      <c r="A2028" s="242" t="s">
        <v>1664</v>
      </c>
      <c r="B2028" s="242"/>
      <c r="C2028" s="245"/>
      <c r="D2028" s="242"/>
      <c r="E2028" s="94" t="s">
        <v>32</v>
      </c>
      <c r="F2028" s="93" t="s">
        <v>1671</v>
      </c>
      <c r="G2028" s="93">
        <v>4</v>
      </c>
      <c r="H2028" s="93">
        <v>407</v>
      </c>
      <c r="I2028" s="93" t="s">
        <v>1669</v>
      </c>
      <c r="J2028" s="246"/>
      <c r="K2028" s="246"/>
      <c r="L2028" s="246"/>
      <c r="M2028" s="249"/>
    </row>
    <row r="2029" spans="1:13" ht="13.5">
      <c r="A2029" s="242" t="s">
        <v>1664</v>
      </c>
      <c r="B2029" s="242"/>
      <c r="C2029" s="241"/>
      <c r="D2029" s="242"/>
      <c r="E2029" s="93" t="s">
        <v>32</v>
      </c>
      <c r="F2029" s="93" t="s">
        <v>1672</v>
      </c>
      <c r="G2029" s="93">
        <v>2</v>
      </c>
      <c r="H2029" s="93">
        <v>204</v>
      </c>
      <c r="I2029" s="93" t="s">
        <v>1673</v>
      </c>
      <c r="J2029" s="246"/>
      <c r="K2029" s="246"/>
      <c r="L2029" s="246"/>
      <c r="M2029" s="249"/>
    </row>
    <row r="2030" spans="1:13" ht="13.5">
      <c r="A2030" s="242" t="s">
        <v>1664</v>
      </c>
      <c r="B2030" s="242" t="s">
        <v>323</v>
      </c>
      <c r="C2030" s="258">
        <v>5</v>
      </c>
      <c r="D2030" s="242">
        <v>1</v>
      </c>
      <c r="E2030" s="125" t="s">
        <v>32</v>
      </c>
      <c r="F2030" s="93" t="s">
        <v>1674</v>
      </c>
      <c r="G2030" s="37">
        <v>2</v>
      </c>
      <c r="H2030" s="37">
        <v>206</v>
      </c>
      <c r="I2030" s="37" t="s">
        <v>1675</v>
      </c>
      <c r="J2030" s="246">
        <v>66.205574999999953</v>
      </c>
      <c r="K2030" s="246">
        <f t="shared" si="47"/>
        <v>29.666666666666668</v>
      </c>
      <c r="L2030" s="247">
        <f t="shared" si="48"/>
        <v>36.538908333333282</v>
      </c>
      <c r="M2030" s="248">
        <f>SUMPRODUCT(TEXT(L2030-{0,5,15,25,35},"0;\0")*{0,2,3,3,7})</f>
        <v>180</v>
      </c>
    </row>
    <row r="2031" spans="1:13" ht="13.5">
      <c r="A2031" s="242" t="s">
        <v>1676</v>
      </c>
      <c r="B2031" s="242"/>
      <c r="C2031" s="259"/>
      <c r="D2031" s="242"/>
      <c r="E2031" s="94" t="s">
        <v>32</v>
      </c>
      <c r="F2031" s="93" t="s">
        <v>1677</v>
      </c>
      <c r="G2031" s="93">
        <v>2</v>
      </c>
      <c r="H2031" s="93">
        <v>208</v>
      </c>
      <c r="I2031" s="93" t="s">
        <v>1678</v>
      </c>
      <c r="J2031" s="246"/>
      <c r="K2031" s="246"/>
      <c r="L2031" s="247"/>
      <c r="M2031" s="248"/>
    </row>
    <row r="2032" spans="1:13" ht="13.5">
      <c r="A2032" s="242" t="s">
        <v>1676</v>
      </c>
      <c r="B2032" s="242"/>
      <c r="C2032" s="260"/>
      <c r="D2032" s="242"/>
      <c r="E2032" s="125" t="s">
        <v>32</v>
      </c>
      <c r="F2032" s="93" t="s">
        <v>1674</v>
      </c>
      <c r="G2032" s="93">
        <v>3</v>
      </c>
      <c r="H2032" s="93">
        <v>310</v>
      </c>
      <c r="I2032" s="93" t="s">
        <v>1678</v>
      </c>
      <c r="J2032" s="246"/>
      <c r="K2032" s="246"/>
      <c r="L2032" s="247"/>
      <c r="M2032" s="248"/>
    </row>
    <row r="2033" spans="1:13" ht="13.5">
      <c r="A2033" s="239" t="s">
        <v>1679</v>
      </c>
      <c r="B2033" s="239" t="s">
        <v>1680</v>
      </c>
      <c r="C2033" s="240">
        <v>2</v>
      </c>
      <c r="D2033" s="242">
        <v>3</v>
      </c>
      <c r="E2033" s="94" t="s">
        <v>32</v>
      </c>
      <c r="F2033" s="93" t="s">
        <v>1681</v>
      </c>
      <c r="G2033" s="93">
        <v>4</v>
      </c>
      <c r="H2033" s="93">
        <v>407</v>
      </c>
      <c r="I2033" s="93" t="s">
        <v>1682</v>
      </c>
      <c r="J2033" s="250">
        <v>20.189999999999827</v>
      </c>
      <c r="K2033" s="250">
        <f t="shared" si="47"/>
        <v>24.333333333333332</v>
      </c>
      <c r="L2033" s="250">
        <f t="shared" si="48"/>
        <v>-4.143333333333505</v>
      </c>
      <c r="M2033" s="251">
        <f>SUMPRODUCT(TEXT(L2033-{0,5,15,25,35},"0;\0")*{0,2,3,3,7})</f>
        <v>0</v>
      </c>
    </row>
    <row r="2034" spans="1:13" ht="13.5">
      <c r="A2034" s="239" t="s">
        <v>1676</v>
      </c>
      <c r="B2034" s="239"/>
      <c r="C2034" s="241"/>
      <c r="D2034" s="242"/>
      <c r="E2034" s="125" t="s">
        <v>32</v>
      </c>
      <c r="F2034" s="93" t="s">
        <v>1674</v>
      </c>
      <c r="G2034" s="37">
        <v>2</v>
      </c>
      <c r="H2034" s="37">
        <v>206</v>
      </c>
      <c r="I2034" s="37" t="s">
        <v>1675</v>
      </c>
      <c r="J2034" s="250"/>
      <c r="K2034" s="250"/>
      <c r="L2034" s="250"/>
      <c r="M2034" s="251"/>
    </row>
    <row r="2035" spans="1:13" ht="13.5">
      <c r="A2035" s="240" t="s">
        <v>1679</v>
      </c>
      <c r="B2035" s="240" t="s">
        <v>1683</v>
      </c>
      <c r="C2035" s="240">
        <v>0</v>
      </c>
      <c r="D2035" s="240">
        <v>3</v>
      </c>
      <c r="E2035" s="94" t="s">
        <v>32</v>
      </c>
      <c r="F2035" s="93" t="s">
        <v>1681</v>
      </c>
      <c r="G2035" s="93">
        <v>3</v>
      </c>
      <c r="H2035" s="93">
        <v>301</v>
      </c>
      <c r="I2035" s="93" t="s">
        <v>1684</v>
      </c>
      <c r="J2035" s="252">
        <v>22.55</v>
      </c>
      <c r="K2035" s="252">
        <f>15+C2036*8/3+(D2035/2)*8/3</f>
        <v>19</v>
      </c>
      <c r="L2035" s="252">
        <f>J2035-K2035</f>
        <v>3.5500000000000007</v>
      </c>
      <c r="M2035" s="254">
        <f>SUMPRODUCT(TEXT(L2035-{0,5,15,25,35},"0;\0")*{0,2,3,3,7})</f>
        <v>0</v>
      </c>
    </row>
    <row r="2036" spans="1:13" ht="13.5">
      <c r="A2036" s="245" t="s">
        <v>1676</v>
      </c>
      <c r="B2036" s="245"/>
      <c r="C2036" s="245"/>
      <c r="D2036" s="245"/>
      <c r="E2036" s="94" t="s">
        <v>32</v>
      </c>
      <c r="F2036" s="93" t="s">
        <v>1681</v>
      </c>
      <c r="G2036" s="93">
        <v>5</v>
      </c>
      <c r="H2036" s="93">
        <v>504</v>
      </c>
      <c r="I2036" s="93" t="s">
        <v>1684</v>
      </c>
      <c r="J2036" s="256"/>
      <c r="K2036" s="256"/>
      <c r="L2036" s="256"/>
      <c r="M2036" s="257"/>
    </row>
    <row r="2037" spans="1:13" ht="13.5">
      <c r="A2037" s="241" t="s">
        <v>1676</v>
      </c>
      <c r="B2037" s="241"/>
      <c r="C2037" s="241"/>
      <c r="D2037" s="241"/>
      <c r="E2037" s="125" t="s">
        <v>32</v>
      </c>
      <c r="F2037" s="93" t="s">
        <v>1674</v>
      </c>
      <c r="G2037" s="93">
        <v>5</v>
      </c>
      <c r="H2037" s="93">
        <v>507</v>
      </c>
      <c r="I2037" s="93" t="s">
        <v>1685</v>
      </c>
      <c r="J2037" s="253"/>
      <c r="K2037" s="253"/>
      <c r="L2037" s="253"/>
      <c r="M2037" s="255"/>
    </row>
    <row r="2038" spans="1:13" ht="40.5">
      <c r="A2038" s="93" t="s">
        <v>1679</v>
      </c>
      <c r="B2038" s="93" t="s">
        <v>1686</v>
      </c>
      <c r="C2038" s="93">
        <v>0</v>
      </c>
      <c r="D2038" s="93">
        <v>0</v>
      </c>
      <c r="E2038" s="125" t="s">
        <v>32</v>
      </c>
      <c r="F2038" s="93" t="s">
        <v>1674</v>
      </c>
      <c r="G2038" s="93">
        <v>5</v>
      </c>
      <c r="H2038" s="93">
        <v>509</v>
      </c>
      <c r="I2038" s="93" t="s">
        <v>1687</v>
      </c>
      <c r="J2038" s="74">
        <v>10.903749999999945</v>
      </c>
      <c r="K2038" s="74">
        <f t="shared" si="47"/>
        <v>15</v>
      </c>
      <c r="L2038" s="74">
        <f t="shared" si="48"/>
        <v>-4.0962500000000546</v>
      </c>
      <c r="M2038" s="36">
        <f>SUMPRODUCT(TEXT(L2038-{0,5,15,25,35},"0;\0")*{0,2,3,3,7})</f>
        <v>0</v>
      </c>
    </row>
    <row r="2039" spans="1:13" ht="40.5">
      <c r="A2039" s="93" t="s">
        <v>1676</v>
      </c>
      <c r="B2039" s="93" t="s">
        <v>324</v>
      </c>
      <c r="C2039" s="93">
        <v>0</v>
      </c>
      <c r="D2039" s="93">
        <v>6</v>
      </c>
      <c r="E2039" s="125" t="s">
        <v>32</v>
      </c>
      <c r="F2039" s="93" t="s">
        <v>1688</v>
      </c>
      <c r="G2039" s="93">
        <v>5</v>
      </c>
      <c r="H2039" s="93">
        <v>509</v>
      </c>
      <c r="I2039" s="93" t="s">
        <v>1689</v>
      </c>
      <c r="J2039" s="74">
        <v>10.903750000000173</v>
      </c>
      <c r="K2039" s="74">
        <f t="shared" si="47"/>
        <v>23</v>
      </c>
      <c r="L2039" s="74">
        <f t="shared" si="48"/>
        <v>-12.096249999999827</v>
      </c>
      <c r="M2039" s="36">
        <f>SUMPRODUCT(TEXT(L2039-{0,5,15,25,35},"0;\0")*{0,2,3,3,7})</f>
        <v>0</v>
      </c>
    </row>
    <row r="2040" spans="1:13" ht="40.5">
      <c r="A2040" s="93" t="s">
        <v>1690</v>
      </c>
      <c r="B2040" s="93" t="s">
        <v>1691</v>
      </c>
      <c r="C2040" s="93">
        <v>0</v>
      </c>
      <c r="D2040" s="93">
        <v>6</v>
      </c>
      <c r="E2040" s="125" t="s">
        <v>32</v>
      </c>
      <c r="F2040" s="93" t="s">
        <v>1688</v>
      </c>
      <c r="G2040" s="93">
        <v>5</v>
      </c>
      <c r="H2040" s="93">
        <v>507</v>
      </c>
      <c r="I2040" s="93" t="s">
        <v>1692</v>
      </c>
      <c r="J2040" s="74">
        <v>4.3614450000000033</v>
      </c>
      <c r="K2040" s="74">
        <f t="shared" si="47"/>
        <v>23</v>
      </c>
      <c r="L2040" s="74">
        <f t="shared" si="48"/>
        <v>-18.638554999999997</v>
      </c>
      <c r="M2040" s="36">
        <f>SUMPRODUCT(TEXT(L2040-{0,5,15,25,35},"0;\0")*{0,2,3,3,7})</f>
        <v>0</v>
      </c>
    </row>
    <row r="2041" spans="1:13" ht="13.5">
      <c r="A2041" s="240" t="s">
        <v>1690</v>
      </c>
      <c r="B2041" s="240" t="s">
        <v>1693</v>
      </c>
      <c r="C2041" s="240">
        <v>0</v>
      </c>
      <c r="D2041" s="242">
        <v>6</v>
      </c>
      <c r="E2041" s="94" t="s">
        <v>32</v>
      </c>
      <c r="F2041" s="93" t="s">
        <v>1694</v>
      </c>
      <c r="G2041" s="93">
        <v>5</v>
      </c>
      <c r="H2041" s="93">
        <v>501</v>
      </c>
      <c r="I2041" s="93" t="s">
        <v>1492</v>
      </c>
      <c r="J2041" s="252">
        <v>9.1014450000000124</v>
      </c>
      <c r="K2041" s="252">
        <f t="shared" si="47"/>
        <v>23</v>
      </c>
      <c r="L2041" s="252">
        <f t="shared" si="48"/>
        <v>-13.898554999999988</v>
      </c>
      <c r="M2041" s="254">
        <f>SUMPRODUCT(TEXT(L2041-{0,5,15,25,35},"0;\0")*{0,2,3,3,7})</f>
        <v>0</v>
      </c>
    </row>
    <row r="2042" spans="1:13" ht="13.5">
      <c r="A2042" s="241" t="s">
        <v>1695</v>
      </c>
      <c r="B2042" s="241"/>
      <c r="C2042" s="241"/>
      <c r="D2042" s="242"/>
      <c r="E2042" s="125" t="s">
        <v>32</v>
      </c>
      <c r="F2042" s="93" t="s">
        <v>1688</v>
      </c>
      <c r="G2042" s="93">
        <v>5</v>
      </c>
      <c r="H2042" s="93">
        <v>507</v>
      </c>
      <c r="I2042" s="93" t="s">
        <v>1692</v>
      </c>
      <c r="J2042" s="253"/>
      <c r="K2042" s="253"/>
      <c r="L2042" s="253"/>
      <c r="M2042" s="255"/>
    </row>
    <row r="2043" spans="1:13" ht="40.5">
      <c r="A2043" s="93" t="s">
        <v>1690</v>
      </c>
      <c r="B2043" s="93" t="s">
        <v>1696</v>
      </c>
      <c r="C2043" s="38">
        <v>0</v>
      </c>
      <c r="D2043" s="93">
        <v>4</v>
      </c>
      <c r="E2043" s="125" t="s">
        <v>32</v>
      </c>
      <c r="F2043" s="93" t="s">
        <v>1688</v>
      </c>
      <c r="G2043" s="37">
        <v>2</v>
      </c>
      <c r="H2043" s="37">
        <v>206</v>
      </c>
      <c r="I2043" s="37" t="s">
        <v>1697</v>
      </c>
      <c r="J2043" s="74">
        <v>5.8199999999999363</v>
      </c>
      <c r="K2043" s="74">
        <f t="shared" si="47"/>
        <v>20.333333333333332</v>
      </c>
      <c r="L2043" s="73">
        <f t="shared" si="48"/>
        <v>-14.513333333333396</v>
      </c>
      <c r="M2043" s="39">
        <f>SUMPRODUCT(TEXT(L2043-{0,5,15,25,35},"0;\0")*{0,2,3,3,7})</f>
        <v>0</v>
      </c>
    </row>
    <row r="2044" spans="1:13" ht="13.5">
      <c r="A2044" s="242" t="s">
        <v>1690</v>
      </c>
      <c r="B2044" s="242" t="s">
        <v>1698</v>
      </c>
      <c r="C2044" s="240">
        <v>11</v>
      </c>
      <c r="D2044" s="242">
        <v>0</v>
      </c>
      <c r="E2044" s="94" t="s">
        <v>32</v>
      </c>
      <c r="F2044" s="93" t="s">
        <v>1699</v>
      </c>
      <c r="G2044" s="93">
        <v>5</v>
      </c>
      <c r="H2044" s="93">
        <v>505</v>
      </c>
      <c r="I2044" s="93" t="s">
        <v>1700</v>
      </c>
      <c r="J2044" s="246">
        <v>34.341445000000022</v>
      </c>
      <c r="K2044" s="246">
        <f t="shared" si="47"/>
        <v>44.333333333333329</v>
      </c>
      <c r="L2044" s="246">
        <f t="shared" si="48"/>
        <v>-9.9918883333333071</v>
      </c>
      <c r="M2044" s="249">
        <f>SUMPRODUCT(TEXT(L2044-{0,5,15,25,35},"0;\0")*{0,2,3,3,7})</f>
        <v>0</v>
      </c>
    </row>
    <row r="2045" spans="1:13" ht="13.5">
      <c r="A2045" s="242" t="s">
        <v>1695</v>
      </c>
      <c r="B2045" s="242"/>
      <c r="C2045" s="245"/>
      <c r="D2045" s="242"/>
      <c r="E2045" s="94" t="s">
        <v>32</v>
      </c>
      <c r="F2045" s="93" t="s">
        <v>1699</v>
      </c>
      <c r="G2045" s="93">
        <v>5</v>
      </c>
      <c r="H2045" s="93">
        <v>501</v>
      </c>
      <c r="I2045" s="93" t="s">
        <v>1700</v>
      </c>
      <c r="J2045" s="246"/>
      <c r="K2045" s="246"/>
      <c r="L2045" s="246"/>
      <c r="M2045" s="249"/>
    </row>
    <row r="2046" spans="1:13" ht="13.5">
      <c r="A2046" s="242" t="s">
        <v>1695</v>
      </c>
      <c r="B2046" s="242"/>
      <c r="C2046" s="241"/>
      <c r="D2046" s="242"/>
      <c r="E2046" s="125" t="s">
        <v>32</v>
      </c>
      <c r="F2046" s="93" t="s">
        <v>1688</v>
      </c>
      <c r="G2046" s="93">
        <v>5</v>
      </c>
      <c r="H2046" s="93">
        <v>507</v>
      </c>
      <c r="I2046" s="93" t="s">
        <v>1692</v>
      </c>
      <c r="J2046" s="246"/>
      <c r="K2046" s="246"/>
      <c r="L2046" s="246"/>
      <c r="M2046" s="249"/>
    </row>
    <row r="2047" spans="1:13" ht="13.5">
      <c r="A2047" s="242" t="s">
        <v>1690</v>
      </c>
      <c r="B2047" s="242" t="s">
        <v>1701</v>
      </c>
      <c r="C2047" s="258">
        <v>5</v>
      </c>
      <c r="D2047" s="242">
        <v>3</v>
      </c>
      <c r="E2047" s="125" t="s">
        <v>32</v>
      </c>
      <c r="F2047" s="93" t="s">
        <v>1702</v>
      </c>
      <c r="G2047" s="93">
        <v>1</v>
      </c>
      <c r="H2047" s="93">
        <v>106</v>
      </c>
      <c r="I2047" s="93" t="s">
        <v>1492</v>
      </c>
      <c r="J2047" s="246">
        <v>52.135620000000017</v>
      </c>
      <c r="K2047" s="246">
        <f t="shared" si="47"/>
        <v>32.333333333333336</v>
      </c>
      <c r="L2047" s="246">
        <f t="shared" si="48"/>
        <v>19.802286666666681</v>
      </c>
      <c r="M2047" s="249">
        <f>SUMPRODUCT(TEXT(L2047-{0,5,15,25,35},"0;\0")*{0,2,3,3,7})</f>
        <v>45</v>
      </c>
    </row>
    <row r="2048" spans="1:13" ht="13.5">
      <c r="A2048" s="242" t="s">
        <v>1695</v>
      </c>
      <c r="B2048" s="242"/>
      <c r="C2048" s="259"/>
      <c r="D2048" s="242"/>
      <c r="E2048" s="94" t="s">
        <v>32</v>
      </c>
      <c r="F2048" s="93" t="s">
        <v>1694</v>
      </c>
      <c r="G2048" s="93">
        <v>3</v>
      </c>
      <c r="H2048" s="93">
        <v>302</v>
      </c>
      <c r="I2048" s="93" t="s">
        <v>1703</v>
      </c>
      <c r="J2048" s="246"/>
      <c r="K2048" s="246"/>
      <c r="L2048" s="246"/>
      <c r="M2048" s="249"/>
    </row>
    <row r="2049" spans="1:13" ht="13.5">
      <c r="A2049" s="242" t="s">
        <v>1695</v>
      </c>
      <c r="B2049" s="242"/>
      <c r="C2049" s="259"/>
      <c r="D2049" s="242"/>
      <c r="E2049" s="125" t="s">
        <v>32</v>
      </c>
      <c r="F2049" s="93" t="s">
        <v>1688</v>
      </c>
      <c r="G2049" s="93">
        <v>5</v>
      </c>
      <c r="H2049" s="93">
        <v>508</v>
      </c>
      <c r="I2049" s="93" t="s">
        <v>1704</v>
      </c>
      <c r="J2049" s="246"/>
      <c r="K2049" s="246"/>
      <c r="L2049" s="246"/>
      <c r="M2049" s="249"/>
    </row>
    <row r="2050" spans="1:13" ht="13.5">
      <c r="A2050" s="242" t="s">
        <v>1695</v>
      </c>
      <c r="B2050" s="242"/>
      <c r="C2050" s="260"/>
      <c r="D2050" s="242"/>
      <c r="E2050" s="94" t="s">
        <v>32</v>
      </c>
      <c r="F2050" s="93" t="s">
        <v>1699</v>
      </c>
      <c r="G2050" s="93">
        <v>4</v>
      </c>
      <c r="H2050" s="93" t="s">
        <v>1705</v>
      </c>
      <c r="I2050" s="93" t="s">
        <v>1700</v>
      </c>
      <c r="J2050" s="246"/>
      <c r="K2050" s="246"/>
      <c r="L2050" s="246"/>
      <c r="M2050" s="249"/>
    </row>
    <row r="2051" spans="1:13" ht="13.5">
      <c r="A2051" s="242" t="s">
        <v>1690</v>
      </c>
      <c r="B2051" s="242" t="s">
        <v>1706</v>
      </c>
      <c r="C2051" s="240">
        <v>0</v>
      </c>
      <c r="D2051" s="93">
        <v>0</v>
      </c>
      <c r="E2051" s="94" t="s">
        <v>32</v>
      </c>
      <c r="F2051" s="93" t="s">
        <v>1702</v>
      </c>
      <c r="G2051" s="93">
        <v>2</v>
      </c>
      <c r="H2051" s="93">
        <v>211</v>
      </c>
      <c r="I2051" s="93" t="s">
        <v>1707</v>
      </c>
      <c r="J2051" s="261">
        <v>14.05655999999999</v>
      </c>
      <c r="K2051" s="261">
        <f t="shared" si="47"/>
        <v>15</v>
      </c>
      <c r="L2051" s="261">
        <f t="shared" si="48"/>
        <v>-0.9434400000000096</v>
      </c>
      <c r="M2051" s="262">
        <f>SUMPRODUCT(TEXT(L2051-{0,5,15,25,35},"0;\0")*{0,2,3,3,7})</f>
        <v>0</v>
      </c>
    </row>
    <row r="2052" spans="1:13" ht="13.5">
      <c r="A2052" s="242" t="s">
        <v>1695</v>
      </c>
      <c r="B2052" s="242"/>
      <c r="C2052" s="241"/>
      <c r="D2052" s="93">
        <v>0</v>
      </c>
      <c r="E2052" s="125" t="s">
        <v>32</v>
      </c>
      <c r="F2052" s="93" t="s">
        <v>1688</v>
      </c>
      <c r="G2052" s="93">
        <v>5</v>
      </c>
      <c r="H2052" s="93">
        <v>508</v>
      </c>
      <c r="I2052" s="93" t="s">
        <v>1704</v>
      </c>
      <c r="J2052" s="261"/>
      <c r="K2052" s="261"/>
      <c r="L2052" s="261"/>
      <c r="M2052" s="262"/>
    </row>
    <row r="2053" spans="1:13" ht="13.5">
      <c r="A2053" s="242" t="s">
        <v>1690</v>
      </c>
      <c r="B2053" s="242" t="s">
        <v>1708</v>
      </c>
      <c r="C2053" s="240">
        <v>0</v>
      </c>
      <c r="D2053" s="93">
        <v>0</v>
      </c>
      <c r="E2053" s="94" t="s">
        <v>32</v>
      </c>
      <c r="F2053" s="93" t="s">
        <v>1702</v>
      </c>
      <c r="G2053" s="37">
        <v>2</v>
      </c>
      <c r="H2053" s="93">
        <v>202</v>
      </c>
      <c r="I2053" s="93" t="s">
        <v>1492</v>
      </c>
      <c r="J2053" s="246">
        <v>9.6766666666667334</v>
      </c>
      <c r="K2053" s="246">
        <f t="shared" si="47"/>
        <v>15</v>
      </c>
      <c r="L2053" s="246">
        <f t="shared" si="48"/>
        <v>-5.3233333333332666</v>
      </c>
      <c r="M2053" s="249">
        <f>SUMPRODUCT(TEXT(L2053-{0,5,15,25,35},"0;\0")*{0,2,3,3,7})</f>
        <v>0</v>
      </c>
    </row>
    <row r="2054" spans="1:13" ht="13.5">
      <c r="A2054" s="242" t="s">
        <v>1695</v>
      </c>
      <c r="B2054" s="242"/>
      <c r="C2054" s="241"/>
      <c r="D2054" s="93">
        <v>0</v>
      </c>
      <c r="E2054" s="94" t="s">
        <v>32</v>
      </c>
      <c r="F2054" s="93" t="s">
        <v>1699</v>
      </c>
      <c r="G2054" s="93">
        <v>2</v>
      </c>
      <c r="H2054" s="93">
        <v>201</v>
      </c>
      <c r="I2054" s="93" t="s">
        <v>1709</v>
      </c>
      <c r="J2054" s="246"/>
      <c r="K2054" s="246"/>
      <c r="L2054" s="246"/>
      <c r="M2054" s="249"/>
    </row>
    <row r="2055" spans="1:13" ht="13.5">
      <c r="A2055" s="242" t="s">
        <v>1690</v>
      </c>
      <c r="B2055" s="242" t="s">
        <v>1710</v>
      </c>
      <c r="C2055" s="240">
        <v>6</v>
      </c>
      <c r="D2055" s="242">
        <v>7</v>
      </c>
      <c r="E2055" s="94" t="s">
        <v>32</v>
      </c>
      <c r="F2055" s="93" t="s">
        <v>1699</v>
      </c>
      <c r="G2055" s="93">
        <v>5</v>
      </c>
      <c r="H2055" s="93">
        <v>501</v>
      </c>
      <c r="I2055" s="93" t="s">
        <v>1700</v>
      </c>
      <c r="J2055" s="261">
        <v>35.106050000000096</v>
      </c>
      <c r="K2055" s="261">
        <f t="shared" si="47"/>
        <v>40.333333333333336</v>
      </c>
      <c r="L2055" s="261">
        <f t="shared" si="48"/>
        <v>-5.22728333333324</v>
      </c>
      <c r="M2055" s="262">
        <f>SUMPRODUCT(TEXT(L2055-{0,5,15,25,35},"0;\0")*{0,2,3,3,7})</f>
        <v>0</v>
      </c>
    </row>
    <row r="2056" spans="1:13" ht="13.5">
      <c r="A2056" s="242" t="s">
        <v>1695</v>
      </c>
      <c r="B2056" s="242"/>
      <c r="C2056" s="245"/>
      <c r="D2056" s="242"/>
      <c r="E2056" s="94" t="s">
        <v>32</v>
      </c>
      <c r="F2056" s="93" t="s">
        <v>1699</v>
      </c>
      <c r="G2056" s="93">
        <v>5</v>
      </c>
      <c r="H2056" s="93">
        <v>502</v>
      </c>
      <c r="I2056" s="93" t="s">
        <v>1711</v>
      </c>
      <c r="J2056" s="261"/>
      <c r="K2056" s="261"/>
      <c r="L2056" s="261"/>
      <c r="M2056" s="262"/>
    </row>
    <row r="2057" spans="1:13" ht="13.5">
      <c r="A2057" s="242" t="s">
        <v>1695</v>
      </c>
      <c r="B2057" s="242"/>
      <c r="C2057" s="241"/>
      <c r="D2057" s="242"/>
      <c r="E2057" s="125" t="s">
        <v>32</v>
      </c>
      <c r="F2057" s="93" t="s">
        <v>1688</v>
      </c>
      <c r="G2057" s="93">
        <v>5</v>
      </c>
      <c r="H2057" s="93">
        <v>508</v>
      </c>
      <c r="I2057" s="93" t="s">
        <v>1704</v>
      </c>
      <c r="J2057" s="261"/>
      <c r="K2057" s="261"/>
      <c r="L2057" s="261"/>
      <c r="M2057" s="262"/>
    </row>
    <row r="2058" spans="1:13" ht="13.5">
      <c r="A2058" s="242" t="s">
        <v>1690</v>
      </c>
      <c r="B2058" s="242" t="s">
        <v>1712</v>
      </c>
      <c r="C2058" s="240">
        <v>10</v>
      </c>
      <c r="D2058" s="242">
        <v>5</v>
      </c>
      <c r="E2058" s="93" t="s">
        <v>32</v>
      </c>
      <c r="F2058" s="93" t="s">
        <v>1702</v>
      </c>
      <c r="G2058" s="93">
        <v>2</v>
      </c>
      <c r="H2058" s="93">
        <v>204</v>
      </c>
      <c r="I2058" s="93" t="s">
        <v>1492</v>
      </c>
      <c r="J2058" s="246">
        <v>71.580000000000041</v>
      </c>
      <c r="K2058" s="246">
        <f t="shared" si="47"/>
        <v>48.333333333333336</v>
      </c>
      <c r="L2058" s="247">
        <f t="shared" si="48"/>
        <v>23.246666666666705</v>
      </c>
      <c r="M2058" s="248">
        <f>SUMPRODUCT(TEXT(L2058-{0,5,15,25,35},"0;\0")*{0,2,3,3,7})</f>
        <v>60</v>
      </c>
    </row>
    <row r="2059" spans="1:13" ht="13.5">
      <c r="A2059" s="242" t="s">
        <v>1695</v>
      </c>
      <c r="B2059" s="242"/>
      <c r="C2059" s="245"/>
      <c r="D2059" s="242"/>
      <c r="E2059" s="125" t="s">
        <v>32</v>
      </c>
      <c r="F2059" s="93" t="s">
        <v>1688</v>
      </c>
      <c r="G2059" s="37">
        <v>2</v>
      </c>
      <c r="H2059" s="37">
        <v>206</v>
      </c>
      <c r="I2059" s="37" t="s">
        <v>1697</v>
      </c>
      <c r="J2059" s="246"/>
      <c r="K2059" s="246"/>
      <c r="L2059" s="247"/>
      <c r="M2059" s="248"/>
    </row>
    <row r="2060" spans="1:13" ht="13.5">
      <c r="A2060" s="242" t="s">
        <v>1695</v>
      </c>
      <c r="B2060" s="242"/>
      <c r="C2060" s="241"/>
      <c r="D2060" s="242"/>
      <c r="E2060" s="94" t="s">
        <v>32</v>
      </c>
      <c r="F2060" s="93" t="s">
        <v>1699</v>
      </c>
      <c r="G2060" s="93">
        <v>4</v>
      </c>
      <c r="H2060" s="93">
        <v>401</v>
      </c>
      <c r="I2060" s="93" t="s">
        <v>1700</v>
      </c>
      <c r="J2060" s="246"/>
      <c r="K2060" s="246"/>
      <c r="L2060" s="247"/>
      <c r="M2060" s="248"/>
    </row>
    <row r="2061" spans="1:13" ht="40.5">
      <c r="A2061" s="93" t="s">
        <v>1690</v>
      </c>
      <c r="B2061" s="93" t="s">
        <v>1713</v>
      </c>
      <c r="C2061" s="93">
        <v>0</v>
      </c>
      <c r="D2061" s="93">
        <v>6</v>
      </c>
      <c r="E2061" s="125" t="s">
        <v>32</v>
      </c>
      <c r="F2061" s="93" t="s">
        <v>1688</v>
      </c>
      <c r="G2061" s="93">
        <v>5</v>
      </c>
      <c r="H2061" s="93">
        <v>509</v>
      </c>
      <c r="I2061" s="93" t="s">
        <v>1689</v>
      </c>
      <c r="J2061" s="74">
        <v>10.903749999999945</v>
      </c>
      <c r="K2061" s="74">
        <f t="shared" si="47"/>
        <v>23</v>
      </c>
      <c r="L2061" s="74">
        <f t="shared" si="48"/>
        <v>-12.096250000000055</v>
      </c>
      <c r="M2061" s="36">
        <f>SUMPRODUCT(TEXT(L2061-{0,5,15,25,35},"0;\0")*{0,2,3,3,7})</f>
        <v>0</v>
      </c>
    </row>
    <row r="2062" spans="1:13" ht="13.5">
      <c r="A2062" s="242" t="s">
        <v>1695</v>
      </c>
      <c r="B2062" s="242" t="s">
        <v>325</v>
      </c>
      <c r="C2062" s="240">
        <v>2</v>
      </c>
      <c r="D2062" s="242">
        <v>0</v>
      </c>
      <c r="E2062" s="94" t="s">
        <v>32</v>
      </c>
      <c r="F2062" s="93" t="s">
        <v>1714</v>
      </c>
      <c r="G2062" s="93">
        <v>3</v>
      </c>
      <c r="H2062" s="93">
        <v>307</v>
      </c>
      <c r="I2062" s="93" t="s">
        <v>1715</v>
      </c>
      <c r="J2062" s="246">
        <v>21.266050000000178</v>
      </c>
      <c r="K2062" s="246">
        <f t="shared" si="47"/>
        <v>20.333333333333332</v>
      </c>
      <c r="L2062" s="246">
        <f t="shared" si="48"/>
        <v>0.93271666666684538</v>
      </c>
      <c r="M2062" s="249">
        <f>SUMPRODUCT(TEXT(L2062-{0,5,15,25,35},"0;\0")*{0,2,3,3,7})</f>
        <v>0</v>
      </c>
    </row>
    <row r="2063" spans="1:13" ht="13.5">
      <c r="A2063" s="242" t="s">
        <v>1716</v>
      </c>
      <c r="B2063" s="242"/>
      <c r="C2063" s="241"/>
      <c r="D2063" s="242"/>
      <c r="E2063" s="125" t="s">
        <v>32</v>
      </c>
      <c r="F2063" s="93" t="s">
        <v>1717</v>
      </c>
      <c r="G2063" s="93">
        <v>5</v>
      </c>
      <c r="H2063" s="93">
        <v>508</v>
      </c>
      <c r="I2063" s="93" t="s">
        <v>1718</v>
      </c>
      <c r="J2063" s="246"/>
      <c r="K2063" s="246"/>
      <c r="L2063" s="246"/>
      <c r="M2063" s="249"/>
    </row>
    <row r="2064" spans="1:13" ht="40.5">
      <c r="A2064" s="93" t="s">
        <v>1716</v>
      </c>
      <c r="B2064" s="93" t="s">
        <v>326</v>
      </c>
      <c r="C2064" s="93">
        <v>0</v>
      </c>
      <c r="D2064" s="93">
        <v>6</v>
      </c>
      <c r="E2064" s="125" t="s">
        <v>32</v>
      </c>
      <c r="F2064" s="93" t="s">
        <v>1719</v>
      </c>
      <c r="G2064" s="93">
        <v>5</v>
      </c>
      <c r="H2064" s="93">
        <v>509</v>
      </c>
      <c r="I2064" s="93" t="s">
        <v>1720</v>
      </c>
      <c r="J2064" s="74">
        <v>10.903749999999945</v>
      </c>
      <c r="K2064" s="74">
        <f t="shared" si="47"/>
        <v>23</v>
      </c>
      <c r="L2064" s="74">
        <f t="shared" si="48"/>
        <v>-12.096250000000055</v>
      </c>
      <c r="M2064" s="36">
        <f>SUMPRODUCT(TEXT(L2064-{0,5,15,25,35},"0;\0")*{0,2,3,3,7})</f>
        <v>0</v>
      </c>
    </row>
    <row r="2065" spans="1:13" ht="13.5">
      <c r="A2065" s="239" t="s">
        <v>1721</v>
      </c>
      <c r="B2065" s="239" t="s">
        <v>1722</v>
      </c>
      <c r="C2065" s="240">
        <v>1</v>
      </c>
      <c r="D2065" s="242">
        <v>6</v>
      </c>
      <c r="E2065" s="94" t="s">
        <v>32</v>
      </c>
      <c r="F2065" s="93" t="s">
        <v>1723</v>
      </c>
      <c r="G2065" s="93">
        <v>4</v>
      </c>
      <c r="H2065" s="93">
        <v>401</v>
      </c>
      <c r="I2065" s="93" t="s">
        <v>1724</v>
      </c>
      <c r="J2065" s="243">
        <v>15.056050000000027</v>
      </c>
      <c r="K2065" s="243">
        <f t="shared" si="47"/>
        <v>25.666666666666668</v>
      </c>
      <c r="L2065" s="243">
        <f t="shared" si="48"/>
        <v>-10.61061666666664</v>
      </c>
      <c r="M2065" s="244">
        <f>SUMPRODUCT(TEXT(L2065-{0,5,15,25,35},"0;\0")*{0,2,3,3,7})</f>
        <v>0</v>
      </c>
    </row>
    <row r="2066" spans="1:13" ht="13.5">
      <c r="A2066" s="239" t="s">
        <v>1725</v>
      </c>
      <c r="B2066" s="239"/>
      <c r="C2066" s="241"/>
      <c r="D2066" s="242"/>
      <c r="E2066" s="125" t="s">
        <v>32</v>
      </c>
      <c r="F2066" s="93" t="s">
        <v>1719</v>
      </c>
      <c r="G2066" s="93">
        <v>5</v>
      </c>
      <c r="H2066" s="93">
        <v>508</v>
      </c>
      <c r="I2066" s="93" t="s">
        <v>1726</v>
      </c>
      <c r="J2066" s="243"/>
      <c r="K2066" s="243"/>
      <c r="L2066" s="243"/>
      <c r="M2066" s="244"/>
    </row>
    <row r="2067" spans="1:13" ht="40.5">
      <c r="A2067" s="93" t="s">
        <v>1721</v>
      </c>
      <c r="B2067" s="93" t="s">
        <v>1727</v>
      </c>
      <c r="C2067" s="93">
        <v>0</v>
      </c>
      <c r="D2067" s="93">
        <v>4</v>
      </c>
      <c r="E2067" s="125" t="s">
        <v>32</v>
      </c>
      <c r="F2067" s="93" t="s">
        <v>1719</v>
      </c>
      <c r="G2067" s="93">
        <v>5</v>
      </c>
      <c r="H2067" s="93">
        <v>507</v>
      </c>
      <c r="I2067" s="93" t="s">
        <v>1728</v>
      </c>
      <c r="J2067" s="74">
        <v>4.361445000000117</v>
      </c>
      <c r="K2067" s="74">
        <f t="shared" si="47"/>
        <v>20.333333333333332</v>
      </c>
      <c r="L2067" s="74">
        <f t="shared" si="48"/>
        <v>-15.971888333333215</v>
      </c>
      <c r="M2067" s="36">
        <f>SUMPRODUCT(TEXT(L2067-{0,5,15,25,35},"0;\0")*{0,2,3,3,7})</f>
        <v>0</v>
      </c>
    </row>
    <row r="2068" spans="1:13" ht="13.5">
      <c r="A2068" s="240" t="s">
        <v>1721</v>
      </c>
      <c r="B2068" s="240" t="s">
        <v>1729</v>
      </c>
      <c r="C2068" s="266">
        <v>0</v>
      </c>
      <c r="D2068" s="242">
        <v>4</v>
      </c>
      <c r="E2068" s="94" t="s">
        <v>32</v>
      </c>
      <c r="F2068" s="93" t="s">
        <v>1730</v>
      </c>
      <c r="G2068" s="93">
        <v>5</v>
      </c>
      <c r="H2068" s="93">
        <v>505</v>
      </c>
      <c r="I2068" s="93" t="s">
        <v>1731</v>
      </c>
      <c r="J2068" s="252">
        <v>14.36144499999989</v>
      </c>
      <c r="K2068" s="252">
        <f t="shared" si="47"/>
        <v>20.333333333333332</v>
      </c>
      <c r="L2068" s="268">
        <f t="shared" si="48"/>
        <v>-5.9718883333334425</v>
      </c>
      <c r="M2068" s="270">
        <f>SUMPRODUCT(TEXT(L2068-{0,5,15,25,35},"0;\0")*{0,2,3,3,7})</f>
        <v>0</v>
      </c>
    </row>
    <row r="2069" spans="1:13" ht="13.5">
      <c r="A2069" s="241" t="s">
        <v>1725</v>
      </c>
      <c r="B2069" s="241"/>
      <c r="C2069" s="267"/>
      <c r="D2069" s="242"/>
      <c r="E2069" s="125" t="s">
        <v>32</v>
      </c>
      <c r="F2069" s="93" t="s">
        <v>1719</v>
      </c>
      <c r="G2069" s="93">
        <v>5</v>
      </c>
      <c r="H2069" s="93">
        <v>507</v>
      </c>
      <c r="I2069" s="93" t="s">
        <v>1728</v>
      </c>
      <c r="J2069" s="253"/>
      <c r="K2069" s="253"/>
      <c r="L2069" s="269"/>
      <c r="M2069" s="271"/>
    </row>
    <row r="2070" spans="1:13" ht="40.5">
      <c r="A2070" s="93" t="s">
        <v>1725</v>
      </c>
      <c r="B2070" s="93" t="s">
        <v>327</v>
      </c>
      <c r="C2070" s="93">
        <v>0</v>
      </c>
      <c r="D2070" s="93">
        <v>0</v>
      </c>
      <c r="E2070" s="125" t="s">
        <v>32</v>
      </c>
      <c r="F2070" s="93" t="s">
        <v>1732</v>
      </c>
      <c r="G2070" s="93">
        <v>5</v>
      </c>
      <c r="H2070" s="93">
        <v>508</v>
      </c>
      <c r="I2070" s="93" t="s">
        <v>1733</v>
      </c>
      <c r="J2070" s="74">
        <v>4.8460499999999911</v>
      </c>
      <c r="K2070" s="74">
        <f t="shared" ref="K2070:K2100" si="49">15+C2070*8/3+(D2070/2)*8/3</f>
        <v>15</v>
      </c>
      <c r="L2070" s="74">
        <f t="shared" ref="L2070:L2100" si="50">J2070-K2070</f>
        <v>-10.153950000000009</v>
      </c>
      <c r="M2070" s="36">
        <f>SUMPRODUCT(TEXT(L2070-{0,5,15,25,35},"0;\0")*{0,2,3,3,7})</f>
        <v>0</v>
      </c>
    </row>
    <row r="2071" spans="1:13" ht="13.5">
      <c r="A2071" s="239" t="s">
        <v>1734</v>
      </c>
      <c r="B2071" s="239" t="s">
        <v>1735</v>
      </c>
      <c r="C2071" s="240">
        <v>0</v>
      </c>
      <c r="D2071" s="242">
        <v>6</v>
      </c>
      <c r="E2071" s="94" t="s">
        <v>32</v>
      </c>
      <c r="F2071" s="93" t="s">
        <v>1736</v>
      </c>
      <c r="G2071" s="93">
        <v>5</v>
      </c>
      <c r="H2071" s="93">
        <v>501</v>
      </c>
      <c r="I2071" s="93" t="s">
        <v>1737</v>
      </c>
      <c r="J2071" s="243">
        <v>9.5860499999998865</v>
      </c>
      <c r="K2071" s="243">
        <f t="shared" si="49"/>
        <v>23</v>
      </c>
      <c r="L2071" s="243">
        <f t="shared" si="50"/>
        <v>-13.413950000000114</v>
      </c>
      <c r="M2071" s="244">
        <f>SUMPRODUCT(TEXT(L2071-{0,5,15,25,35},"0;\0")*{0,2,3,3,7})</f>
        <v>0</v>
      </c>
    </row>
    <row r="2072" spans="1:13" ht="13.5">
      <c r="A2072" s="239" t="s">
        <v>1738</v>
      </c>
      <c r="B2072" s="239"/>
      <c r="C2072" s="241"/>
      <c r="D2072" s="242"/>
      <c r="E2072" s="125" t="s">
        <v>32</v>
      </c>
      <c r="F2072" s="93" t="s">
        <v>1732</v>
      </c>
      <c r="G2072" s="93">
        <v>5</v>
      </c>
      <c r="H2072" s="93">
        <v>508</v>
      </c>
      <c r="I2072" s="93" t="s">
        <v>1733</v>
      </c>
      <c r="J2072" s="243"/>
      <c r="K2072" s="243"/>
      <c r="L2072" s="243"/>
      <c r="M2072" s="244"/>
    </row>
    <row r="2073" spans="1:13" ht="40.5">
      <c r="A2073" s="93" t="s">
        <v>1734</v>
      </c>
      <c r="B2073" s="93" t="s">
        <v>1739</v>
      </c>
      <c r="C2073" s="93">
        <v>0</v>
      </c>
      <c r="D2073" s="93">
        <v>4</v>
      </c>
      <c r="E2073" s="125" t="s">
        <v>32</v>
      </c>
      <c r="F2073" s="93" t="s">
        <v>1732</v>
      </c>
      <c r="G2073" s="93">
        <v>5</v>
      </c>
      <c r="H2073" s="93">
        <v>508</v>
      </c>
      <c r="I2073" s="93" t="s">
        <v>1733</v>
      </c>
      <c r="J2073" s="74">
        <v>4.8460500000003321</v>
      </c>
      <c r="K2073" s="74">
        <f t="shared" si="49"/>
        <v>20.333333333333332</v>
      </c>
      <c r="L2073" s="74">
        <f t="shared" si="50"/>
        <v>-15.487283333333</v>
      </c>
      <c r="M2073" s="36">
        <f>SUMPRODUCT(TEXT(L2073-{0,5,15,25,35},"0;\0")*{0,2,3,3,7})</f>
        <v>0</v>
      </c>
    </row>
    <row r="2074" spans="1:13" ht="40.5">
      <c r="A2074" s="93" t="s">
        <v>1734</v>
      </c>
      <c r="B2074" s="93" t="s">
        <v>1740</v>
      </c>
      <c r="C2074" s="93">
        <v>0</v>
      </c>
      <c r="D2074" s="93">
        <v>0</v>
      </c>
      <c r="E2074" s="125" t="s">
        <v>32</v>
      </c>
      <c r="F2074" s="93" t="s">
        <v>1732</v>
      </c>
      <c r="G2074" s="93">
        <v>5</v>
      </c>
      <c r="H2074" s="93">
        <v>508</v>
      </c>
      <c r="I2074" s="93" t="s">
        <v>1733</v>
      </c>
      <c r="J2074" s="74">
        <v>4.8460499999999911</v>
      </c>
      <c r="K2074" s="74">
        <f t="shared" si="49"/>
        <v>15</v>
      </c>
      <c r="L2074" s="74">
        <f t="shared" si="50"/>
        <v>-10.153950000000009</v>
      </c>
      <c r="M2074" s="36">
        <f>SUMPRODUCT(TEXT(L2074-{0,5,15,25,35},"0;\0")*{0,2,3,3,7})</f>
        <v>0</v>
      </c>
    </row>
    <row r="2075" spans="1:13" ht="40.5">
      <c r="A2075" s="93" t="s">
        <v>1738</v>
      </c>
      <c r="B2075" s="93" t="s">
        <v>328</v>
      </c>
      <c r="C2075" s="93">
        <v>0</v>
      </c>
      <c r="D2075" s="93">
        <v>0</v>
      </c>
      <c r="E2075" s="94" t="s">
        <v>32</v>
      </c>
      <c r="F2075" s="93" t="s">
        <v>1699</v>
      </c>
      <c r="G2075" s="93">
        <v>2</v>
      </c>
      <c r="H2075" s="93">
        <v>201</v>
      </c>
      <c r="I2075" s="93" t="s">
        <v>1709</v>
      </c>
      <c r="J2075" s="74">
        <v>4.3366666666665878</v>
      </c>
      <c r="K2075" s="74">
        <f t="shared" si="49"/>
        <v>15</v>
      </c>
      <c r="L2075" s="74">
        <f t="shared" si="50"/>
        <v>-10.663333333333412</v>
      </c>
      <c r="M2075" s="36">
        <f>SUMPRODUCT(TEXT(L2075-{0,5,15,25,35},"0;\0")*{0,2,3,3,7})</f>
        <v>0</v>
      </c>
    </row>
    <row r="2076" spans="1:13" ht="13.5">
      <c r="A2076" s="242" t="s">
        <v>1690</v>
      </c>
      <c r="B2076" s="242" t="s">
        <v>1741</v>
      </c>
      <c r="C2076" s="263">
        <v>4</v>
      </c>
      <c r="D2076" s="242">
        <v>0</v>
      </c>
      <c r="E2076" s="94" t="s">
        <v>32</v>
      </c>
      <c r="F2076" s="93" t="s">
        <v>1702</v>
      </c>
      <c r="G2076" s="37">
        <v>2</v>
      </c>
      <c r="H2076" s="93">
        <v>202</v>
      </c>
      <c r="I2076" s="93" t="s">
        <v>1492</v>
      </c>
      <c r="J2076" s="246">
        <v>50.4760500000001</v>
      </c>
      <c r="K2076" s="246">
        <f t="shared" si="49"/>
        <v>25.666666666666664</v>
      </c>
      <c r="L2076" s="246">
        <f t="shared" si="50"/>
        <v>24.809383333333436</v>
      </c>
      <c r="M2076" s="249">
        <f>SUMPRODUCT(TEXT(L2076-{0,5,15,25,35},"0;\0")*{0,2,3,3,7})</f>
        <v>70</v>
      </c>
    </row>
    <row r="2077" spans="1:13" ht="13.5">
      <c r="A2077" s="242" t="s">
        <v>1695</v>
      </c>
      <c r="B2077" s="242"/>
      <c r="C2077" s="264"/>
      <c r="D2077" s="242"/>
      <c r="E2077" s="125" t="s">
        <v>32</v>
      </c>
      <c r="F2077" s="93" t="s">
        <v>1688</v>
      </c>
      <c r="G2077" s="93">
        <v>5</v>
      </c>
      <c r="H2077" s="93">
        <v>508</v>
      </c>
      <c r="I2077" s="93" t="s">
        <v>1704</v>
      </c>
      <c r="J2077" s="246"/>
      <c r="K2077" s="246"/>
      <c r="L2077" s="246"/>
      <c r="M2077" s="249"/>
    </row>
    <row r="2078" spans="1:13" ht="13.5">
      <c r="A2078" s="242" t="s">
        <v>1695</v>
      </c>
      <c r="B2078" s="242"/>
      <c r="C2078" s="265"/>
      <c r="D2078" s="242"/>
      <c r="E2078" s="94" t="s">
        <v>32</v>
      </c>
      <c r="F2078" s="93" t="s">
        <v>1699</v>
      </c>
      <c r="G2078" s="93">
        <v>4</v>
      </c>
      <c r="H2078" s="93">
        <v>401</v>
      </c>
      <c r="I2078" s="93" t="s">
        <v>1700</v>
      </c>
      <c r="J2078" s="246"/>
      <c r="K2078" s="246"/>
      <c r="L2078" s="246"/>
      <c r="M2078" s="249"/>
    </row>
    <row r="2079" spans="1:13" ht="40.5">
      <c r="A2079" s="93" t="s">
        <v>1695</v>
      </c>
      <c r="B2079" s="93" t="s">
        <v>329</v>
      </c>
      <c r="C2079" s="93">
        <v>0</v>
      </c>
      <c r="D2079" s="93">
        <v>6</v>
      </c>
      <c r="E2079" s="125" t="s">
        <v>32</v>
      </c>
      <c r="F2079" s="93" t="s">
        <v>1742</v>
      </c>
      <c r="G2079" s="93">
        <v>5</v>
      </c>
      <c r="H2079" s="93">
        <v>509</v>
      </c>
      <c r="I2079" s="93" t="s">
        <v>1743</v>
      </c>
      <c r="J2079" s="74">
        <v>10.903749999999945</v>
      </c>
      <c r="K2079" s="74">
        <f t="shared" si="49"/>
        <v>23</v>
      </c>
      <c r="L2079" s="74">
        <f t="shared" si="50"/>
        <v>-12.096250000000055</v>
      </c>
      <c r="M2079" s="36">
        <f>SUMPRODUCT(TEXT(L2079-{0,5,15,25,35},"0;\0")*{0,2,3,3,7})</f>
        <v>0</v>
      </c>
    </row>
    <row r="2080" spans="1:13" ht="13.5">
      <c r="A2080" s="242" t="s">
        <v>1744</v>
      </c>
      <c r="B2080" s="242" t="s">
        <v>1745</v>
      </c>
      <c r="C2080" s="240">
        <v>0</v>
      </c>
      <c r="D2080" s="242">
        <v>6</v>
      </c>
      <c r="E2080" s="94" t="s">
        <v>32</v>
      </c>
      <c r="F2080" s="93" t="s">
        <v>1746</v>
      </c>
      <c r="G2080" s="93">
        <v>4</v>
      </c>
      <c r="H2080" s="93">
        <v>411</v>
      </c>
      <c r="I2080" s="93" t="s">
        <v>1747</v>
      </c>
      <c r="J2080" s="261">
        <v>14.306050000000141</v>
      </c>
      <c r="K2080" s="261">
        <f t="shared" si="49"/>
        <v>23</v>
      </c>
      <c r="L2080" s="261">
        <f t="shared" si="50"/>
        <v>-8.6939499999998588</v>
      </c>
      <c r="M2080" s="262">
        <f>SUMPRODUCT(TEXT(L2080-{0,5,15,25,35},"0;\0")*{0,2,3,3,7})</f>
        <v>0</v>
      </c>
    </row>
    <row r="2081" spans="1:13" ht="13.5">
      <c r="A2081" s="242" t="s">
        <v>1748</v>
      </c>
      <c r="B2081" s="242"/>
      <c r="C2081" s="241"/>
      <c r="D2081" s="242"/>
      <c r="E2081" s="125" t="s">
        <v>32</v>
      </c>
      <c r="F2081" s="93" t="s">
        <v>1742</v>
      </c>
      <c r="G2081" s="93">
        <v>5</v>
      </c>
      <c r="H2081" s="93">
        <v>508</v>
      </c>
      <c r="I2081" s="93" t="s">
        <v>1749</v>
      </c>
      <c r="J2081" s="261"/>
      <c r="K2081" s="261"/>
      <c r="L2081" s="261"/>
      <c r="M2081" s="262"/>
    </row>
    <row r="2082" spans="1:13" ht="40.5">
      <c r="A2082" s="93" t="s">
        <v>1748</v>
      </c>
      <c r="B2082" s="93" t="s">
        <v>330</v>
      </c>
      <c r="C2082" s="93">
        <v>0</v>
      </c>
      <c r="D2082" s="93">
        <v>6</v>
      </c>
      <c r="E2082" s="94" t="s">
        <v>32</v>
      </c>
      <c r="F2082" s="93" t="s">
        <v>1750</v>
      </c>
      <c r="G2082" s="93">
        <v>2</v>
      </c>
      <c r="H2082" s="93">
        <v>201</v>
      </c>
      <c r="I2082" s="93" t="s">
        <v>1751</v>
      </c>
      <c r="J2082" s="74">
        <v>4.3366666666667015</v>
      </c>
      <c r="K2082" s="74">
        <f t="shared" si="49"/>
        <v>23</v>
      </c>
      <c r="L2082" s="74">
        <f t="shared" si="50"/>
        <v>-18.663333333333298</v>
      </c>
      <c r="M2082" s="36">
        <f>SUMPRODUCT(TEXT(L2082-{0,5,15,25,35},"0;\0")*{0,2,3,3,7})</f>
        <v>0</v>
      </c>
    </row>
    <row r="2083" spans="1:13" ht="40.5">
      <c r="A2083" s="93" t="s">
        <v>1752</v>
      </c>
      <c r="B2083" s="93" t="s">
        <v>1753</v>
      </c>
      <c r="C2083" s="93">
        <v>0</v>
      </c>
      <c r="D2083" s="93">
        <v>0</v>
      </c>
      <c r="E2083" s="125" t="s">
        <v>32</v>
      </c>
      <c r="F2083" s="93" t="s">
        <v>1754</v>
      </c>
      <c r="G2083" s="93">
        <v>5</v>
      </c>
      <c r="H2083" s="93">
        <v>507</v>
      </c>
      <c r="I2083" s="93" t="s">
        <v>1755</v>
      </c>
      <c r="J2083" s="74">
        <v>4.3614450000000033</v>
      </c>
      <c r="K2083" s="74">
        <f t="shared" si="49"/>
        <v>15</v>
      </c>
      <c r="L2083" s="74">
        <f t="shared" si="50"/>
        <v>-10.638554999999997</v>
      </c>
      <c r="M2083" s="36">
        <f>SUMPRODUCT(TEXT(L2083-{0,5,15,25,35},"0;\0")*{0,2,3,3,7})</f>
        <v>0</v>
      </c>
    </row>
    <row r="2084" spans="1:13" ht="13.5">
      <c r="A2084" s="263" t="s">
        <v>1752</v>
      </c>
      <c r="B2084" s="263" t="s">
        <v>1756</v>
      </c>
      <c r="C2084" s="240">
        <v>3</v>
      </c>
      <c r="D2084" s="242">
        <v>3</v>
      </c>
      <c r="E2084" s="94" t="s">
        <v>32</v>
      </c>
      <c r="F2084" s="93" t="s">
        <v>1757</v>
      </c>
      <c r="G2084" s="93">
        <v>4</v>
      </c>
      <c r="H2084" s="93">
        <v>405</v>
      </c>
      <c r="I2084" s="93" t="s">
        <v>1758</v>
      </c>
      <c r="J2084" s="272">
        <v>35.221444999999903</v>
      </c>
      <c r="K2084" s="272">
        <f t="shared" si="49"/>
        <v>27</v>
      </c>
      <c r="L2084" s="272">
        <f t="shared" si="50"/>
        <v>8.2214449999999033</v>
      </c>
      <c r="M2084" s="275">
        <f>SUMPRODUCT(TEXT(L2084-{0,5,15,25,35},"0;\0")*{0,2,3,3,7})</f>
        <v>6</v>
      </c>
    </row>
    <row r="2085" spans="1:13" ht="13.5">
      <c r="A2085" s="264" t="s">
        <v>1759</v>
      </c>
      <c r="B2085" s="264"/>
      <c r="C2085" s="245"/>
      <c r="D2085" s="242"/>
      <c r="E2085" s="94" t="s">
        <v>32</v>
      </c>
      <c r="F2085" s="93" t="s">
        <v>1760</v>
      </c>
      <c r="G2085" s="93">
        <v>4</v>
      </c>
      <c r="H2085" s="93">
        <v>413</v>
      </c>
      <c r="I2085" s="93" t="s">
        <v>1761</v>
      </c>
      <c r="J2085" s="273"/>
      <c r="K2085" s="273"/>
      <c r="L2085" s="273"/>
      <c r="M2085" s="276"/>
    </row>
    <row r="2086" spans="1:13" ht="13.5">
      <c r="A2086" s="264" t="s">
        <v>1759</v>
      </c>
      <c r="B2086" s="264"/>
      <c r="C2086" s="245"/>
      <c r="D2086" s="242"/>
      <c r="E2086" s="94" t="s">
        <v>32</v>
      </c>
      <c r="F2086" s="93" t="s">
        <v>1757</v>
      </c>
      <c r="G2086" s="93">
        <v>3</v>
      </c>
      <c r="H2086" s="93">
        <v>306</v>
      </c>
      <c r="I2086" s="93" t="s">
        <v>1762</v>
      </c>
      <c r="J2086" s="273"/>
      <c r="K2086" s="273"/>
      <c r="L2086" s="273"/>
      <c r="M2086" s="276"/>
    </row>
    <row r="2087" spans="1:13" ht="13.5">
      <c r="A2087" s="265" t="s">
        <v>1759</v>
      </c>
      <c r="B2087" s="265"/>
      <c r="C2087" s="241"/>
      <c r="D2087" s="242"/>
      <c r="E2087" s="125" t="s">
        <v>32</v>
      </c>
      <c r="F2087" s="93" t="s">
        <v>1754</v>
      </c>
      <c r="G2087" s="93">
        <v>5</v>
      </c>
      <c r="H2087" s="93">
        <v>507</v>
      </c>
      <c r="I2087" s="93" t="s">
        <v>1755</v>
      </c>
      <c r="J2087" s="274"/>
      <c r="K2087" s="274"/>
      <c r="L2087" s="274"/>
      <c r="M2087" s="277"/>
    </row>
    <row r="2088" spans="1:13" ht="40.5">
      <c r="A2088" s="93" t="s">
        <v>1752</v>
      </c>
      <c r="B2088" s="93" t="s">
        <v>1763</v>
      </c>
      <c r="C2088" s="93">
        <v>0</v>
      </c>
      <c r="D2088" s="93">
        <v>6</v>
      </c>
      <c r="E2088" s="94" t="s">
        <v>32</v>
      </c>
      <c r="F2088" s="93" t="s">
        <v>1750</v>
      </c>
      <c r="G2088" s="93">
        <v>2</v>
      </c>
      <c r="H2088" s="93">
        <v>201</v>
      </c>
      <c r="I2088" s="93" t="s">
        <v>1751</v>
      </c>
      <c r="J2088" s="74">
        <v>4.3366666666667015</v>
      </c>
      <c r="K2088" s="74">
        <f t="shared" si="49"/>
        <v>23</v>
      </c>
      <c r="L2088" s="74">
        <f t="shared" si="50"/>
        <v>-18.663333333333298</v>
      </c>
      <c r="M2088" s="36">
        <f>SUMPRODUCT(TEXT(L2088-{0,5,15,25,35},"0;\0")*{0,2,3,3,7})</f>
        <v>0</v>
      </c>
    </row>
    <row r="2089" spans="1:13" ht="40.5">
      <c r="A2089" s="93" t="s">
        <v>1752</v>
      </c>
      <c r="B2089" s="93" t="s">
        <v>1764</v>
      </c>
      <c r="C2089" s="93">
        <v>0</v>
      </c>
      <c r="D2089" s="93">
        <v>0</v>
      </c>
      <c r="E2089" s="94" t="s">
        <v>32</v>
      </c>
      <c r="F2089" s="93" t="s">
        <v>1757</v>
      </c>
      <c r="G2089" s="93">
        <v>3</v>
      </c>
      <c r="H2089" s="93">
        <v>307</v>
      </c>
      <c r="I2089" s="93" t="s">
        <v>1762</v>
      </c>
      <c r="J2089" s="74">
        <v>10</v>
      </c>
      <c r="K2089" s="74">
        <f t="shared" si="49"/>
        <v>15</v>
      </c>
      <c r="L2089" s="74">
        <f t="shared" si="50"/>
        <v>-5</v>
      </c>
      <c r="M2089" s="36">
        <f>SUMPRODUCT(TEXT(L2089-{0,5,15,25,35},"0;\0")*{0,2,3,3,7})</f>
        <v>0</v>
      </c>
    </row>
    <row r="2090" spans="1:13" ht="13.5">
      <c r="A2090" s="239" t="s">
        <v>1752</v>
      </c>
      <c r="B2090" s="239" t="s">
        <v>1765</v>
      </c>
      <c r="C2090" s="240">
        <v>7</v>
      </c>
      <c r="D2090" s="242">
        <v>9</v>
      </c>
      <c r="E2090" s="94" t="s">
        <v>32</v>
      </c>
      <c r="F2090" s="93" t="s">
        <v>1757</v>
      </c>
      <c r="G2090" s="93">
        <v>3</v>
      </c>
      <c r="H2090" s="93">
        <v>307</v>
      </c>
      <c r="I2090" s="93" t="s">
        <v>1762</v>
      </c>
      <c r="J2090" s="243">
        <v>60.751444999999876</v>
      </c>
      <c r="K2090" s="243">
        <f t="shared" si="49"/>
        <v>45.666666666666671</v>
      </c>
      <c r="L2090" s="243">
        <f t="shared" si="50"/>
        <v>15.084778333333205</v>
      </c>
      <c r="M2090" s="244">
        <f>SUMPRODUCT(TEXT(L2090-{0,5,15,25,35},"0;\0")*{0,2,3,3,7})</f>
        <v>20</v>
      </c>
    </row>
    <row r="2091" spans="1:13" ht="13.5">
      <c r="A2091" s="239" t="s">
        <v>1759</v>
      </c>
      <c r="B2091" s="239"/>
      <c r="C2091" s="245"/>
      <c r="D2091" s="242"/>
      <c r="E2091" s="94" t="s">
        <v>32</v>
      </c>
      <c r="F2091" s="93" t="s">
        <v>1760</v>
      </c>
      <c r="G2091" s="93">
        <v>4</v>
      </c>
      <c r="H2091" s="93">
        <v>413</v>
      </c>
      <c r="I2091" s="93" t="s">
        <v>1761</v>
      </c>
      <c r="J2091" s="243"/>
      <c r="K2091" s="243"/>
      <c r="L2091" s="243"/>
      <c r="M2091" s="244"/>
    </row>
    <row r="2092" spans="1:13" ht="13.5">
      <c r="A2092" s="239" t="s">
        <v>1759</v>
      </c>
      <c r="B2092" s="239"/>
      <c r="C2092" s="245"/>
      <c r="D2092" s="242"/>
      <c r="E2092" s="94" t="s">
        <v>32</v>
      </c>
      <c r="F2092" s="93" t="s">
        <v>1757</v>
      </c>
      <c r="G2092" s="93">
        <v>2</v>
      </c>
      <c r="H2092" s="93">
        <v>201</v>
      </c>
      <c r="I2092" s="93" t="s">
        <v>1758</v>
      </c>
      <c r="J2092" s="243"/>
      <c r="K2092" s="243"/>
      <c r="L2092" s="243"/>
      <c r="M2092" s="244"/>
    </row>
    <row r="2093" spans="1:13" ht="13.5">
      <c r="A2093" s="239" t="s">
        <v>1759</v>
      </c>
      <c r="B2093" s="239"/>
      <c r="C2093" s="245"/>
      <c r="D2093" s="242"/>
      <c r="E2093" s="94" t="s">
        <v>32</v>
      </c>
      <c r="F2093" s="93" t="s">
        <v>1757</v>
      </c>
      <c r="G2093" s="93">
        <v>2</v>
      </c>
      <c r="H2093" s="93">
        <v>202</v>
      </c>
      <c r="I2093" s="93" t="s">
        <v>1758</v>
      </c>
      <c r="J2093" s="243"/>
      <c r="K2093" s="243"/>
      <c r="L2093" s="243"/>
      <c r="M2093" s="244"/>
    </row>
    <row r="2094" spans="1:13" ht="13.5">
      <c r="A2094" s="239" t="s">
        <v>1759</v>
      </c>
      <c r="B2094" s="239"/>
      <c r="C2094" s="241"/>
      <c r="D2094" s="242"/>
      <c r="E2094" s="125" t="s">
        <v>32</v>
      </c>
      <c r="F2094" s="93" t="s">
        <v>1754</v>
      </c>
      <c r="G2094" s="93">
        <v>5</v>
      </c>
      <c r="H2094" s="93">
        <v>507</v>
      </c>
      <c r="I2094" s="93" t="s">
        <v>1755</v>
      </c>
      <c r="J2094" s="243"/>
      <c r="K2094" s="243"/>
      <c r="L2094" s="243"/>
      <c r="M2094" s="244"/>
    </row>
    <row r="2095" spans="1:13" ht="13.5">
      <c r="A2095" s="239" t="s">
        <v>1752</v>
      </c>
      <c r="B2095" s="239" t="s">
        <v>1766</v>
      </c>
      <c r="C2095" s="240">
        <v>4</v>
      </c>
      <c r="D2095" s="242">
        <v>6</v>
      </c>
      <c r="E2095" s="94" t="s">
        <v>32</v>
      </c>
      <c r="F2095" s="93" t="s">
        <v>1757</v>
      </c>
      <c r="G2095" s="93">
        <v>1</v>
      </c>
      <c r="H2095" s="93">
        <v>102</v>
      </c>
      <c r="I2095" s="93" t="s">
        <v>1758</v>
      </c>
      <c r="J2095" s="243">
        <v>26.241444999999999</v>
      </c>
      <c r="K2095" s="243">
        <f t="shared" si="49"/>
        <v>33.666666666666664</v>
      </c>
      <c r="L2095" s="243">
        <f t="shared" si="50"/>
        <v>-7.4252216666666655</v>
      </c>
      <c r="M2095" s="244">
        <f>SUMPRODUCT(TEXT(L2095-{0,5,15,25,35},"0;\0")*{0,2,3,3,7})</f>
        <v>0</v>
      </c>
    </row>
    <row r="2096" spans="1:13" ht="13.5">
      <c r="A2096" s="239" t="s">
        <v>1759</v>
      </c>
      <c r="B2096" s="239"/>
      <c r="C2096" s="245"/>
      <c r="D2096" s="242"/>
      <c r="E2096" s="125" t="s">
        <v>32</v>
      </c>
      <c r="F2096" s="93" t="s">
        <v>1754</v>
      </c>
      <c r="G2096" s="93">
        <v>5</v>
      </c>
      <c r="H2096" s="93">
        <v>507</v>
      </c>
      <c r="I2096" s="93" t="s">
        <v>1755</v>
      </c>
      <c r="J2096" s="243"/>
      <c r="K2096" s="243"/>
      <c r="L2096" s="243"/>
      <c r="M2096" s="244"/>
    </row>
    <row r="2097" spans="1:13" ht="13.5">
      <c r="A2097" s="239" t="s">
        <v>1759</v>
      </c>
      <c r="B2097" s="239"/>
      <c r="C2097" s="241"/>
      <c r="D2097" s="242"/>
      <c r="E2097" s="94" t="s">
        <v>32</v>
      </c>
      <c r="F2097" s="93" t="s">
        <v>1767</v>
      </c>
      <c r="G2097" s="93">
        <v>4</v>
      </c>
      <c r="H2097" s="93">
        <v>402</v>
      </c>
      <c r="I2097" s="93" t="s">
        <v>1768</v>
      </c>
      <c r="J2097" s="243"/>
      <c r="K2097" s="243"/>
      <c r="L2097" s="243"/>
      <c r="M2097" s="244"/>
    </row>
    <row r="2098" spans="1:13" ht="40.5">
      <c r="A2098" s="93" t="s">
        <v>1759</v>
      </c>
      <c r="B2098" s="93" t="s">
        <v>331</v>
      </c>
      <c r="C2098" s="93">
        <v>0</v>
      </c>
      <c r="D2098" s="93">
        <v>0</v>
      </c>
      <c r="E2098" s="94" t="s">
        <v>32</v>
      </c>
      <c r="F2098" s="93" t="s">
        <v>1769</v>
      </c>
      <c r="G2098" s="93">
        <v>2</v>
      </c>
      <c r="H2098" s="93">
        <v>201</v>
      </c>
      <c r="I2098" s="93" t="s">
        <v>1770</v>
      </c>
      <c r="J2098" s="74">
        <v>4.3366666666667015</v>
      </c>
      <c r="K2098" s="74">
        <f t="shared" si="49"/>
        <v>15</v>
      </c>
      <c r="L2098" s="74">
        <f t="shared" si="50"/>
        <v>-10.663333333333298</v>
      </c>
      <c r="M2098" s="36">
        <f>SUMPRODUCT(TEXT(L2098-{0,5,15,25,35},"0;\0")*{0,2,3,3,7})</f>
        <v>0</v>
      </c>
    </row>
    <row r="2099" spans="1:13" ht="40.5">
      <c r="A2099" s="93" t="s">
        <v>1771</v>
      </c>
      <c r="B2099" s="93" t="s">
        <v>332</v>
      </c>
      <c r="C2099" s="38">
        <v>0</v>
      </c>
      <c r="D2099" s="93">
        <v>6</v>
      </c>
      <c r="E2099" s="125" t="s">
        <v>32</v>
      </c>
      <c r="F2099" s="93" t="s">
        <v>1772</v>
      </c>
      <c r="G2099" s="37">
        <v>2</v>
      </c>
      <c r="H2099" s="37">
        <v>206</v>
      </c>
      <c r="I2099" s="37" t="s">
        <v>1773</v>
      </c>
      <c r="J2099" s="74">
        <v>5.82000000000005</v>
      </c>
      <c r="K2099" s="74">
        <f t="shared" si="49"/>
        <v>23</v>
      </c>
      <c r="L2099" s="73">
        <f t="shared" si="50"/>
        <v>-17.17999999999995</v>
      </c>
      <c r="M2099" s="39">
        <f>SUMPRODUCT(TEXT(L2099-{0,5,15,25,35},"0;\0")*{0,2,3,3,7})</f>
        <v>0</v>
      </c>
    </row>
    <row r="2100" spans="1:13" ht="13.5">
      <c r="A2100" s="242" t="s">
        <v>1774</v>
      </c>
      <c r="B2100" s="242" t="s">
        <v>1775</v>
      </c>
      <c r="C2100" s="258">
        <v>5</v>
      </c>
      <c r="D2100" s="242">
        <v>2</v>
      </c>
      <c r="E2100" s="125" t="s">
        <v>32</v>
      </c>
      <c r="F2100" s="93" t="s">
        <v>1772</v>
      </c>
      <c r="G2100" s="93">
        <v>5</v>
      </c>
      <c r="H2100" s="93">
        <v>503</v>
      </c>
      <c r="I2100" s="93" t="s">
        <v>1776</v>
      </c>
      <c r="J2100" s="261">
        <v>39.524580000000014</v>
      </c>
      <c r="K2100" s="261">
        <f t="shared" si="49"/>
        <v>31.000000000000004</v>
      </c>
      <c r="L2100" s="261">
        <f t="shared" si="50"/>
        <v>8.5245800000000109</v>
      </c>
      <c r="M2100" s="262">
        <f>SUMPRODUCT(TEXT(L2100-{0,5,15,25,35},"0;\0")*{0,2,3,3,7})</f>
        <v>8</v>
      </c>
    </row>
    <row r="2101" spans="1:13" ht="13.5">
      <c r="A2101" s="242" t="s">
        <v>1777</v>
      </c>
      <c r="B2101" s="242"/>
      <c r="C2101" s="259"/>
      <c r="D2101" s="242"/>
      <c r="E2101" s="125" t="s">
        <v>32</v>
      </c>
      <c r="F2101" s="93" t="s">
        <v>1778</v>
      </c>
      <c r="G2101" s="93">
        <v>1</v>
      </c>
      <c r="H2101" s="93">
        <v>108</v>
      </c>
      <c r="I2101" s="93" t="s">
        <v>1779</v>
      </c>
      <c r="J2101" s="261"/>
      <c r="K2101" s="261"/>
      <c r="L2101" s="261"/>
      <c r="M2101" s="262"/>
    </row>
    <row r="2102" spans="1:13" ht="13.5">
      <c r="A2102" s="242" t="s">
        <v>1777</v>
      </c>
      <c r="B2102" s="242"/>
      <c r="C2102" s="260"/>
      <c r="D2102" s="242"/>
      <c r="E2102" s="125" t="s">
        <v>32</v>
      </c>
      <c r="F2102" s="93" t="s">
        <v>1772</v>
      </c>
      <c r="G2102" s="93">
        <v>5</v>
      </c>
      <c r="H2102" s="93">
        <v>508</v>
      </c>
      <c r="I2102" s="93" t="s">
        <v>1780</v>
      </c>
      <c r="J2102" s="261"/>
      <c r="K2102" s="261"/>
      <c r="L2102" s="261"/>
      <c r="M2102" s="262"/>
    </row>
    <row r="2103" spans="1:13" ht="13.5">
      <c r="A2103" s="242" t="s">
        <v>1774</v>
      </c>
      <c r="B2103" s="242" t="s">
        <v>1781</v>
      </c>
      <c r="C2103" s="258">
        <v>9</v>
      </c>
      <c r="D2103" s="242">
        <v>6</v>
      </c>
      <c r="E2103" s="125" t="s">
        <v>32</v>
      </c>
      <c r="F2103" s="93" t="s">
        <v>1772</v>
      </c>
      <c r="G2103" s="93">
        <v>5</v>
      </c>
      <c r="H2103" s="93">
        <v>502</v>
      </c>
      <c r="I2103" s="93" t="s">
        <v>1776</v>
      </c>
      <c r="J2103" s="261">
        <v>48.835009999999897</v>
      </c>
      <c r="K2103" s="261">
        <f>15+C2103*8/3+(D2103/2)*8/3</f>
        <v>47</v>
      </c>
      <c r="L2103" s="261">
        <f>J2103-K2103</f>
        <v>1.8350099999998974</v>
      </c>
      <c r="M2103" s="262">
        <f>SUMPRODUCT(TEXT(L2103-{0,5,15,25,35},"0;\0")*{0,2,3,3,7})</f>
        <v>0</v>
      </c>
    </row>
    <row r="2104" spans="1:13" ht="13.5">
      <c r="A2104" s="242" t="s">
        <v>1777</v>
      </c>
      <c r="B2104" s="242"/>
      <c r="C2104" s="259"/>
      <c r="D2104" s="242"/>
      <c r="E2104" s="94" t="s">
        <v>32</v>
      </c>
      <c r="F2104" s="93" t="s">
        <v>1782</v>
      </c>
      <c r="G2104" s="93">
        <v>4</v>
      </c>
      <c r="H2104" s="93" t="s">
        <v>1783</v>
      </c>
      <c r="I2104" s="93" t="s">
        <v>1779</v>
      </c>
      <c r="J2104" s="261"/>
      <c r="K2104" s="261"/>
      <c r="L2104" s="261"/>
      <c r="M2104" s="262"/>
    </row>
    <row r="2105" spans="1:13" ht="13.5">
      <c r="A2105" s="242" t="s">
        <v>1777</v>
      </c>
      <c r="B2105" s="242"/>
      <c r="C2105" s="260"/>
      <c r="D2105" s="242"/>
      <c r="E2105" s="125" t="s">
        <v>32</v>
      </c>
      <c r="F2105" s="93" t="s">
        <v>1772</v>
      </c>
      <c r="G2105" s="93">
        <v>5</v>
      </c>
      <c r="H2105" s="93">
        <v>508</v>
      </c>
      <c r="I2105" s="93" t="s">
        <v>1780</v>
      </c>
      <c r="J2105" s="261"/>
      <c r="K2105" s="261"/>
      <c r="L2105" s="261"/>
      <c r="M2105" s="262"/>
    </row>
    <row r="2106" spans="1:13" ht="13.5">
      <c r="A2106" s="242" t="s">
        <v>1777</v>
      </c>
      <c r="B2106" s="242" t="s">
        <v>333</v>
      </c>
      <c r="C2106" s="240">
        <v>6</v>
      </c>
      <c r="D2106" s="242">
        <v>6</v>
      </c>
      <c r="E2106" s="125" t="s">
        <v>32</v>
      </c>
      <c r="F2106" s="93" t="s">
        <v>1784</v>
      </c>
      <c r="G2106" s="93">
        <v>5</v>
      </c>
      <c r="H2106" s="93">
        <v>508</v>
      </c>
      <c r="I2106" s="93" t="s">
        <v>1785</v>
      </c>
      <c r="J2106" s="246">
        <v>35.106049999999925</v>
      </c>
      <c r="K2106" s="246">
        <f>15+C2106*8/3+(D2106/2)*8/3</f>
        <v>39</v>
      </c>
      <c r="L2106" s="246">
        <f>J2106-K2106</f>
        <v>-3.8939500000000749</v>
      </c>
      <c r="M2106" s="249">
        <f>SUMPRODUCT(TEXT(L2106-{0,5,15,25,35},"0;\0")*{0,2,3,3,7})</f>
        <v>0</v>
      </c>
    </row>
    <row r="2107" spans="1:13" ht="13.5">
      <c r="A2107" s="242" t="s">
        <v>1786</v>
      </c>
      <c r="B2107" s="242"/>
      <c r="C2107" s="245"/>
      <c r="D2107" s="242"/>
      <c r="E2107" s="94" t="s">
        <v>32</v>
      </c>
      <c r="F2107" s="93" t="s">
        <v>1787</v>
      </c>
      <c r="G2107" s="93">
        <v>5</v>
      </c>
      <c r="H2107" s="93">
        <v>501</v>
      </c>
      <c r="I2107" s="93" t="s">
        <v>1788</v>
      </c>
      <c r="J2107" s="246"/>
      <c r="K2107" s="246"/>
      <c r="L2107" s="246"/>
      <c r="M2107" s="249"/>
    </row>
    <row r="2108" spans="1:13" ht="13.5">
      <c r="A2108" s="242" t="s">
        <v>1786</v>
      </c>
      <c r="B2108" s="242"/>
      <c r="C2108" s="241"/>
      <c r="D2108" s="242"/>
      <c r="E2108" s="94" t="s">
        <v>32</v>
      </c>
      <c r="F2108" s="93" t="s">
        <v>1787</v>
      </c>
      <c r="G2108" s="93">
        <v>5</v>
      </c>
      <c r="H2108" s="93">
        <v>502</v>
      </c>
      <c r="I2108" s="93" t="s">
        <v>1789</v>
      </c>
      <c r="J2108" s="246"/>
      <c r="K2108" s="246"/>
      <c r="L2108" s="246"/>
      <c r="M2108" s="249"/>
    </row>
    <row r="2109" spans="1:13" ht="13.5">
      <c r="A2109" s="240" t="s">
        <v>1790</v>
      </c>
      <c r="B2109" s="240" t="s">
        <v>1791</v>
      </c>
      <c r="C2109" s="240">
        <v>0</v>
      </c>
      <c r="D2109" s="242">
        <v>6</v>
      </c>
      <c r="E2109" s="94" t="s">
        <v>32</v>
      </c>
      <c r="F2109" s="93" t="s">
        <v>1787</v>
      </c>
      <c r="G2109" s="93">
        <v>5</v>
      </c>
      <c r="H2109" s="93">
        <v>505</v>
      </c>
      <c r="I2109" s="93" t="s">
        <v>1788</v>
      </c>
      <c r="J2109" s="252">
        <v>14.36144500000006</v>
      </c>
      <c r="K2109" s="252">
        <f>15+C2109*8/3+(D2109/2)*8/3</f>
        <v>23</v>
      </c>
      <c r="L2109" s="268">
        <f>J2109-K2109</f>
        <v>-8.6385549999999398</v>
      </c>
      <c r="M2109" s="270">
        <f>SUMPRODUCT(TEXT(L2109-{0,5,15,25,35},"0;\0")*{0,2,3,3,7})</f>
        <v>0</v>
      </c>
    </row>
    <row r="2110" spans="1:13" ht="13.5">
      <c r="A2110" s="241" t="s">
        <v>1786</v>
      </c>
      <c r="B2110" s="241"/>
      <c r="C2110" s="241"/>
      <c r="D2110" s="242"/>
      <c r="E2110" s="125" t="s">
        <v>32</v>
      </c>
      <c r="F2110" s="93" t="s">
        <v>1784</v>
      </c>
      <c r="G2110" s="93">
        <v>5</v>
      </c>
      <c r="H2110" s="93">
        <v>507</v>
      </c>
      <c r="I2110" s="93" t="s">
        <v>1792</v>
      </c>
      <c r="J2110" s="253"/>
      <c r="K2110" s="253"/>
      <c r="L2110" s="269"/>
      <c r="M2110" s="271"/>
    </row>
    <row r="2111" spans="1:13" ht="13.5">
      <c r="A2111" s="242" t="s">
        <v>1790</v>
      </c>
      <c r="B2111" s="242" t="s">
        <v>1793</v>
      </c>
      <c r="C2111" s="258">
        <v>8</v>
      </c>
      <c r="D2111" s="242">
        <v>4</v>
      </c>
      <c r="E2111" s="94" t="s">
        <v>32</v>
      </c>
      <c r="F2111" s="93" t="s">
        <v>1787</v>
      </c>
      <c r="G2111" s="93">
        <v>4</v>
      </c>
      <c r="H2111" s="93" t="s">
        <v>1794</v>
      </c>
      <c r="I2111" s="93" t="s">
        <v>1788</v>
      </c>
      <c r="J2111" s="261">
        <v>34.479570000000024</v>
      </c>
      <c r="K2111" s="261">
        <f>15+C2111*8/3+(D2111/2)*8/3</f>
        <v>41.666666666666664</v>
      </c>
      <c r="L2111" s="261">
        <f>J2111-K2111</f>
        <v>-7.1870966666666405</v>
      </c>
      <c r="M2111" s="262">
        <f>SUMPRODUCT(TEXT(L2111-{0,5,15,25,35},"0;\0")*{0,2,3,3,7})</f>
        <v>0</v>
      </c>
    </row>
    <row r="2112" spans="1:13" ht="13.5">
      <c r="A2112" s="242" t="s">
        <v>1786</v>
      </c>
      <c r="B2112" s="242"/>
      <c r="C2112" s="259"/>
      <c r="D2112" s="242"/>
      <c r="E2112" s="125" t="s">
        <v>32</v>
      </c>
      <c r="F2112" s="93" t="s">
        <v>1784</v>
      </c>
      <c r="G2112" s="37">
        <v>2</v>
      </c>
      <c r="H2112" s="37">
        <v>206</v>
      </c>
      <c r="I2112" s="37" t="s">
        <v>1795</v>
      </c>
      <c r="J2112" s="261"/>
      <c r="K2112" s="261"/>
      <c r="L2112" s="261"/>
      <c r="M2112" s="262"/>
    </row>
    <row r="2113" spans="1:13" ht="13.5">
      <c r="A2113" s="242" t="s">
        <v>1786</v>
      </c>
      <c r="B2113" s="242"/>
      <c r="C2113" s="260"/>
      <c r="D2113" s="242"/>
      <c r="E2113" s="125" t="s">
        <v>32</v>
      </c>
      <c r="F2113" s="93" t="s">
        <v>1796</v>
      </c>
      <c r="G2113" s="93">
        <v>1</v>
      </c>
      <c r="H2113" s="93">
        <v>105</v>
      </c>
      <c r="I2113" s="93" t="s">
        <v>1797</v>
      </c>
      <c r="J2113" s="261"/>
      <c r="K2113" s="261"/>
      <c r="L2113" s="261"/>
      <c r="M2113" s="262"/>
    </row>
    <row r="2114" spans="1:13" ht="40.5">
      <c r="A2114" s="93" t="s">
        <v>1786</v>
      </c>
      <c r="B2114" s="93" t="s">
        <v>334</v>
      </c>
      <c r="C2114" s="93">
        <v>0</v>
      </c>
      <c r="D2114" s="93">
        <v>6</v>
      </c>
      <c r="E2114" s="94" t="s">
        <v>32</v>
      </c>
      <c r="F2114" s="93" t="s">
        <v>1798</v>
      </c>
      <c r="G2114" s="93">
        <v>2</v>
      </c>
      <c r="H2114" s="93">
        <v>201</v>
      </c>
      <c r="I2114" s="93" t="s">
        <v>1799</v>
      </c>
      <c r="J2114" s="74">
        <v>4.3366666666667015</v>
      </c>
      <c r="K2114" s="74">
        <f>15+C2114*8/3+(D2114/2)*8/3</f>
        <v>23</v>
      </c>
      <c r="L2114" s="74">
        <f>J2114-K2114</f>
        <v>-18.663333333333298</v>
      </c>
      <c r="M2114" s="36">
        <f>SUMPRODUCT(TEXT(L2114-{0,5,15,25,35},"0;\0")*{0,2,3,3,7})</f>
        <v>0</v>
      </c>
    </row>
    <row r="2115" spans="1:13" ht="13.5">
      <c r="A2115" s="242" t="s">
        <v>1800</v>
      </c>
      <c r="B2115" s="242" t="s">
        <v>1801</v>
      </c>
      <c r="C2115" s="240">
        <v>5</v>
      </c>
      <c r="D2115" s="242">
        <v>6</v>
      </c>
      <c r="E2115" s="94" t="s">
        <v>32</v>
      </c>
      <c r="F2115" s="93" t="s">
        <v>1802</v>
      </c>
      <c r="G2115" s="93">
        <v>4</v>
      </c>
      <c r="H2115" s="93">
        <v>402</v>
      </c>
      <c r="I2115" s="93" t="s">
        <v>1803</v>
      </c>
      <c r="J2115" s="261">
        <v>27.3599999999999</v>
      </c>
      <c r="K2115" s="261">
        <f>15+C2115*8/3+(D2115/2)*8/3</f>
        <v>36.333333333333336</v>
      </c>
      <c r="L2115" s="278">
        <f>J2115-K2115</f>
        <v>-8.9733333333334357</v>
      </c>
      <c r="M2115" s="279">
        <f>SUMPRODUCT(TEXT(L2115-{0,5,15,25,35},"0;\0")*{0,2,3,3,7})</f>
        <v>0</v>
      </c>
    </row>
    <row r="2116" spans="1:13" ht="13.5">
      <c r="A2116" s="242" t="s">
        <v>1804</v>
      </c>
      <c r="B2116" s="242"/>
      <c r="C2116" s="245"/>
      <c r="D2116" s="242"/>
      <c r="E2116" s="125" t="s">
        <v>32</v>
      </c>
      <c r="F2116" s="93" t="s">
        <v>1805</v>
      </c>
      <c r="G2116" s="37">
        <v>2</v>
      </c>
      <c r="H2116" s="37">
        <v>206</v>
      </c>
      <c r="I2116" s="37" t="s">
        <v>1806</v>
      </c>
      <c r="J2116" s="261"/>
      <c r="K2116" s="261"/>
      <c r="L2116" s="278"/>
      <c r="M2116" s="279"/>
    </row>
    <row r="2117" spans="1:13" ht="13.5">
      <c r="A2117" s="242" t="s">
        <v>1804</v>
      </c>
      <c r="B2117" s="242"/>
      <c r="C2117" s="241"/>
      <c r="D2117" s="242"/>
      <c r="E2117" s="94" t="s">
        <v>32</v>
      </c>
      <c r="F2117" s="93" t="s">
        <v>1798</v>
      </c>
      <c r="G2117" s="93">
        <v>5</v>
      </c>
      <c r="H2117" s="93">
        <v>502</v>
      </c>
      <c r="I2117" s="93" t="s">
        <v>1807</v>
      </c>
      <c r="J2117" s="261"/>
      <c r="K2117" s="261"/>
      <c r="L2117" s="278"/>
      <c r="M2117" s="279"/>
    </row>
    <row r="2118" spans="1:13" ht="13.5">
      <c r="A2118" s="242" t="s">
        <v>1800</v>
      </c>
      <c r="B2118" s="242" t="s">
        <v>1808</v>
      </c>
      <c r="C2118" s="258">
        <v>7</v>
      </c>
      <c r="D2118" s="242">
        <v>6</v>
      </c>
      <c r="E2118" s="125" t="s">
        <v>32</v>
      </c>
      <c r="F2118" s="93" t="s">
        <v>1805</v>
      </c>
      <c r="G2118" s="93">
        <v>5</v>
      </c>
      <c r="H2118" s="93">
        <v>501</v>
      </c>
      <c r="I2118" s="93" t="s">
        <v>1803</v>
      </c>
      <c r="J2118" s="261">
        <v>37.975009999999997</v>
      </c>
      <c r="K2118" s="261">
        <f>15+C2118*8/3+(D2118/2)*8/3</f>
        <v>41.666666666666671</v>
      </c>
      <c r="L2118" s="261">
        <f>J2118-K2118</f>
        <v>-3.6916566666666739</v>
      </c>
      <c r="M2118" s="262">
        <f>SUMPRODUCT(TEXT(L2118-{0,5,15,25,35},"0;\0")*{0,2,3,3,7})</f>
        <v>0</v>
      </c>
    </row>
    <row r="2119" spans="1:13" ht="13.5">
      <c r="A2119" s="242" t="s">
        <v>1804</v>
      </c>
      <c r="B2119" s="242"/>
      <c r="C2119" s="259"/>
      <c r="D2119" s="242"/>
      <c r="E2119" s="94" t="s">
        <v>32</v>
      </c>
      <c r="F2119" s="93" t="s">
        <v>1798</v>
      </c>
      <c r="G2119" s="93">
        <v>5</v>
      </c>
      <c r="H2119" s="93">
        <v>502</v>
      </c>
      <c r="I2119" s="93" t="s">
        <v>1807</v>
      </c>
      <c r="J2119" s="261"/>
      <c r="K2119" s="261"/>
      <c r="L2119" s="261"/>
      <c r="M2119" s="262"/>
    </row>
    <row r="2120" spans="1:13" ht="13.5">
      <c r="A2120" s="242" t="s">
        <v>1804</v>
      </c>
      <c r="B2120" s="242"/>
      <c r="C2120" s="260"/>
      <c r="D2120" s="242"/>
      <c r="E2120" s="125" t="s">
        <v>32</v>
      </c>
      <c r="F2120" s="93" t="s">
        <v>1805</v>
      </c>
      <c r="G2120" s="93">
        <v>5</v>
      </c>
      <c r="H2120" s="93">
        <v>508</v>
      </c>
      <c r="I2120" s="93" t="s">
        <v>1809</v>
      </c>
      <c r="J2120" s="261"/>
      <c r="K2120" s="261"/>
      <c r="L2120" s="261"/>
      <c r="M2120" s="262"/>
    </row>
    <row r="2121" spans="1:13" ht="13.5">
      <c r="A2121" s="240" t="s">
        <v>1800</v>
      </c>
      <c r="B2121" s="240" t="s">
        <v>1810</v>
      </c>
      <c r="C2121" s="240">
        <v>0</v>
      </c>
      <c r="D2121" s="240">
        <v>0</v>
      </c>
      <c r="E2121" s="125" t="s">
        <v>32</v>
      </c>
      <c r="F2121" s="93" t="s">
        <v>1805</v>
      </c>
      <c r="G2121" s="93">
        <v>5</v>
      </c>
      <c r="H2121" s="93">
        <v>507</v>
      </c>
      <c r="I2121" s="93" t="s">
        <v>1811</v>
      </c>
      <c r="J2121" s="252">
        <v>35.36</v>
      </c>
      <c r="K2121" s="252">
        <f>15+C2121*8/3+(D2121/2)*8/3</f>
        <v>15</v>
      </c>
      <c r="L2121" s="268">
        <f>J2121-K2121</f>
        <v>20.36</v>
      </c>
      <c r="M2121" s="270">
        <f>SUMPRODUCT(TEXT(L2121-{0,5,15,25,35},"0;\0")*{0,2,3,3,7})</f>
        <v>45</v>
      </c>
    </row>
    <row r="2122" spans="1:13" ht="13.5">
      <c r="A2122" s="241" t="s">
        <v>1804</v>
      </c>
      <c r="B2122" s="241"/>
      <c r="C2122" s="241"/>
      <c r="D2122" s="241"/>
      <c r="E2122" s="125" t="s">
        <v>83</v>
      </c>
      <c r="F2122" s="93" t="s">
        <v>1396</v>
      </c>
      <c r="G2122" s="93">
        <v>5</v>
      </c>
      <c r="H2122" s="93">
        <v>527</v>
      </c>
      <c r="I2122" s="93" t="s">
        <v>1400</v>
      </c>
      <c r="J2122" s="253"/>
      <c r="K2122" s="253"/>
      <c r="L2122" s="269"/>
      <c r="M2122" s="271"/>
    </row>
    <row r="2123" spans="1:13" ht="40.5">
      <c r="A2123" s="93" t="s">
        <v>1804</v>
      </c>
      <c r="B2123" s="93" t="s">
        <v>335</v>
      </c>
      <c r="C2123" s="93">
        <v>0</v>
      </c>
      <c r="D2123" s="93">
        <v>5</v>
      </c>
      <c r="E2123" s="94" t="s">
        <v>32</v>
      </c>
      <c r="F2123" s="93" t="s">
        <v>1812</v>
      </c>
      <c r="G2123" s="93">
        <v>2</v>
      </c>
      <c r="H2123" s="93">
        <v>201</v>
      </c>
      <c r="I2123" s="93" t="s">
        <v>1813</v>
      </c>
      <c r="J2123" s="74">
        <v>4.3366666666666447</v>
      </c>
      <c r="K2123" s="74">
        <f>15+C2123*8/3+(D2123/2)*8/3</f>
        <v>21.666666666666668</v>
      </c>
      <c r="L2123" s="74">
        <f>J2123-K2123</f>
        <v>-17.330000000000023</v>
      </c>
      <c r="M2123" s="36">
        <f>SUMPRODUCT(TEXT(L2123-{0,5,15,25,35},"0;\0")*{0,2,3,3,7})</f>
        <v>0</v>
      </c>
    </row>
    <row r="2124" spans="1:13" ht="40.5">
      <c r="A2124" s="93" t="s">
        <v>1814</v>
      </c>
      <c r="B2124" s="93" t="s">
        <v>336</v>
      </c>
      <c r="C2124" s="93">
        <v>0</v>
      </c>
      <c r="D2124" s="93">
        <v>6</v>
      </c>
      <c r="E2124" s="125" t="s">
        <v>32</v>
      </c>
      <c r="F2124" s="93" t="s">
        <v>1815</v>
      </c>
      <c r="G2124" s="93">
        <v>5</v>
      </c>
      <c r="H2124" s="93">
        <v>509</v>
      </c>
      <c r="I2124" s="93" t="s">
        <v>1816</v>
      </c>
      <c r="J2124" s="74">
        <v>10.903750000000002</v>
      </c>
      <c r="K2124" s="74">
        <f>15+C2124*8/3+(D2124/2)*8/3</f>
        <v>23</v>
      </c>
      <c r="L2124" s="74">
        <f>J2124-K2124</f>
        <v>-12.096249999999998</v>
      </c>
      <c r="M2124" s="36">
        <f>SUMPRODUCT(TEXT(L2124-{0,5,15,25,35},"0;\0")*{0,2,3,3,7})</f>
        <v>0</v>
      </c>
    </row>
    <row r="2125" spans="1:13" ht="13.5">
      <c r="A2125" s="242" t="s">
        <v>1817</v>
      </c>
      <c r="B2125" s="242" t="s">
        <v>1818</v>
      </c>
      <c r="C2125" s="240">
        <v>6</v>
      </c>
      <c r="D2125" s="242">
        <v>6</v>
      </c>
      <c r="E2125" s="94" t="s">
        <v>32</v>
      </c>
      <c r="F2125" s="93" t="s">
        <v>1819</v>
      </c>
      <c r="G2125" s="93">
        <v>5</v>
      </c>
      <c r="H2125" s="93">
        <v>502</v>
      </c>
      <c r="I2125" s="93" t="s">
        <v>1820</v>
      </c>
      <c r="J2125" s="261">
        <v>34.621444999999994</v>
      </c>
      <c r="K2125" s="261">
        <f>15+C2125*8/3+(D2125/2)*8/3</f>
        <v>39</v>
      </c>
      <c r="L2125" s="261">
        <f>J2125-K2125</f>
        <v>-4.3785550000000057</v>
      </c>
      <c r="M2125" s="262">
        <f>SUMPRODUCT(TEXT(L2125-{0,5,15,25,35},"0;\0")*{0,2,3,3,7})</f>
        <v>0</v>
      </c>
    </row>
    <row r="2126" spans="1:13" ht="13.5">
      <c r="A2126" s="242" t="s">
        <v>1821</v>
      </c>
      <c r="B2126" s="242"/>
      <c r="C2126" s="245"/>
      <c r="D2126" s="242"/>
      <c r="E2126" s="125" t="s">
        <v>32</v>
      </c>
      <c r="F2126" s="93" t="s">
        <v>1815</v>
      </c>
      <c r="G2126" s="93">
        <v>5</v>
      </c>
      <c r="H2126" s="93">
        <v>507</v>
      </c>
      <c r="I2126" s="93" t="s">
        <v>1822</v>
      </c>
      <c r="J2126" s="261"/>
      <c r="K2126" s="261"/>
      <c r="L2126" s="261"/>
      <c r="M2126" s="262"/>
    </row>
    <row r="2127" spans="1:13" ht="13.5">
      <c r="A2127" s="242" t="s">
        <v>1821</v>
      </c>
      <c r="B2127" s="242"/>
      <c r="C2127" s="241"/>
      <c r="D2127" s="242"/>
      <c r="E2127" s="94" t="s">
        <v>32</v>
      </c>
      <c r="F2127" s="93" t="s">
        <v>1819</v>
      </c>
      <c r="G2127" s="93">
        <v>5</v>
      </c>
      <c r="H2127" s="93">
        <v>501</v>
      </c>
      <c r="I2127" s="93" t="s">
        <v>1823</v>
      </c>
      <c r="J2127" s="261"/>
      <c r="K2127" s="261"/>
      <c r="L2127" s="261"/>
      <c r="M2127" s="262"/>
    </row>
    <row r="2128" spans="1:13" ht="13.5">
      <c r="A2128" s="242" t="s">
        <v>1817</v>
      </c>
      <c r="B2128" s="242" t="s">
        <v>1824</v>
      </c>
      <c r="C2128" s="240">
        <v>11</v>
      </c>
      <c r="D2128" s="242">
        <v>6</v>
      </c>
      <c r="E2128" s="94" t="s">
        <v>32</v>
      </c>
      <c r="F2128" s="93" t="s">
        <v>1825</v>
      </c>
      <c r="G2128" s="93">
        <v>4</v>
      </c>
      <c r="H2128" s="93">
        <v>402</v>
      </c>
      <c r="I2128" s="93" t="s">
        <v>1826</v>
      </c>
      <c r="J2128" s="261">
        <v>55.621445000000108</v>
      </c>
      <c r="K2128" s="261">
        <f>15+C2128*8/3+(D2128/2)*8/3</f>
        <v>52.333333333333329</v>
      </c>
      <c r="L2128" s="261">
        <f>J2128-K2128</f>
        <v>3.2881116666667793</v>
      </c>
      <c r="M2128" s="262">
        <f>SUMPRODUCT(TEXT(L2128-{0,5,15,25,35},"0;\0")*{0,2,3,3,7})</f>
        <v>0</v>
      </c>
    </row>
    <row r="2129" spans="1:13" ht="13.5">
      <c r="A2129" s="242" t="s">
        <v>1821</v>
      </c>
      <c r="B2129" s="242"/>
      <c r="C2129" s="245"/>
      <c r="D2129" s="242"/>
      <c r="E2129" s="94" t="s">
        <v>32</v>
      </c>
      <c r="F2129" s="93" t="s">
        <v>1825</v>
      </c>
      <c r="G2129" s="93">
        <v>4</v>
      </c>
      <c r="H2129" s="93">
        <v>401</v>
      </c>
      <c r="I2129" s="93" t="s">
        <v>1826</v>
      </c>
      <c r="J2129" s="261"/>
      <c r="K2129" s="261"/>
      <c r="L2129" s="261"/>
      <c r="M2129" s="262"/>
    </row>
    <row r="2130" spans="1:13" ht="13.5">
      <c r="A2130" s="242" t="s">
        <v>1821</v>
      </c>
      <c r="B2130" s="242"/>
      <c r="C2130" s="245"/>
      <c r="D2130" s="242"/>
      <c r="E2130" s="94" t="s">
        <v>32</v>
      </c>
      <c r="F2130" s="93" t="s">
        <v>1825</v>
      </c>
      <c r="G2130" s="93">
        <v>4</v>
      </c>
      <c r="H2130" s="93">
        <v>403</v>
      </c>
      <c r="I2130" s="93" t="s">
        <v>1827</v>
      </c>
      <c r="J2130" s="261"/>
      <c r="K2130" s="261"/>
      <c r="L2130" s="261"/>
      <c r="M2130" s="262"/>
    </row>
    <row r="2131" spans="1:13" ht="13.5">
      <c r="A2131" s="242" t="s">
        <v>1821</v>
      </c>
      <c r="B2131" s="242"/>
      <c r="C2131" s="241"/>
      <c r="D2131" s="242"/>
      <c r="E2131" s="125" t="s">
        <v>32</v>
      </c>
      <c r="F2131" s="93" t="s">
        <v>1815</v>
      </c>
      <c r="G2131" s="93">
        <v>5</v>
      </c>
      <c r="H2131" s="93">
        <v>507</v>
      </c>
      <c r="I2131" s="93" t="s">
        <v>1822</v>
      </c>
      <c r="J2131" s="261"/>
      <c r="K2131" s="261"/>
      <c r="L2131" s="261"/>
      <c r="M2131" s="262"/>
    </row>
    <row r="2132" spans="1:13" ht="13.5">
      <c r="A2132" s="242" t="s">
        <v>1817</v>
      </c>
      <c r="B2132" s="242" t="s">
        <v>1828</v>
      </c>
      <c r="C2132" s="258">
        <v>12</v>
      </c>
      <c r="D2132" s="242">
        <v>0</v>
      </c>
      <c r="E2132" s="125" t="s">
        <v>32</v>
      </c>
      <c r="F2132" s="93" t="s">
        <v>1815</v>
      </c>
      <c r="G2132" s="37">
        <v>2</v>
      </c>
      <c r="H2132" s="37">
        <v>206</v>
      </c>
      <c r="I2132" s="37" t="s">
        <v>1829</v>
      </c>
      <c r="J2132" s="246">
        <v>38.023169999999965</v>
      </c>
      <c r="K2132" s="246">
        <f>15+C2132*8/3+(D2132/2)*8/3</f>
        <v>47</v>
      </c>
      <c r="L2132" s="247">
        <f>J2132-K2132</f>
        <v>-8.9768300000000352</v>
      </c>
      <c r="M2132" s="248">
        <f>SUMPRODUCT(TEXT(L2132-{0,5,15,25,35},"0;\0")*{0,2,3,3,7})</f>
        <v>0</v>
      </c>
    </row>
    <row r="2133" spans="1:13" ht="13.5">
      <c r="A2133" s="242" t="s">
        <v>1821</v>
      </c>
      <c r="B2133" s="242"/>
      <c r="C2133" s="259"/>
      <c r="D2133" s="242"/>
      <c r="E2133" s="125" t="s">
        <v>32</v>
      </c>
      <c r="F2133" s="93" t="s">
        <v>1830</v>
      </c>
      <c r="G2133" s="93">
        <v>2</v>
      </c>
      <c r="H2133" s="93">
        <v>201</v>
      </c>
      <c r="I2133" s="93" t="s">
        <v>1831</v>
      </c>
      <c r="J2133" s="246"/>
      <c r="K2133" s="246"/>
      <c r="L2133" s="247"/>
      <c r="M2133" s="248"/>
    </row>
    <row r="2134" spans="1:13" ht="13.5">
      <c r="A2134" s="242" t="s">
        <v>1821</v>
      </c>
      <c r="B2134" s="242"/>
      <c r="C2134" s="260"/>
      <c r="D2134" s="242"/>
      <c r="E2134" s="94" t="s">
        <v>32</v>
      </c>
      <c r="F2134" s="93" t="s">
        <v>1830</v>
      </c>
      <c r="G2134" s="93">
        <v>2</v>
      </c>
      <c r="H2134" s="93">
        <v>207</v>
      </c>
      <c r="I2134" s="93" t="s">
        <v>1826</v>
      </c>
      <c r="J2134" s="246"/>
      <c r="K2134" s="246"/>
      <c r="L2134" s="247"/>
      <c r="M2134" s="248"/>
    </row>
    <row r="2135" spans="1:13" ht="40.5">
      <c r="A2135" s="93" t="s">
        <v>1817</v>
      </c>
      <c r="B2135" s="93" t="s">
        <v>1832</v>
      </c>
      <c r="C2135" s="93">
        <v>0</v>
      </c>
      <c r="D2135" s="93">
        <v>0</v>
      </c>
      <c r="E2135" s="125" t="s">
        <v>32</v>
      </c>
      <c r="F2135" s="93" t="s">
        <v>1815</v>
      </c>
      <c r="G2135" s="93">
        <v>5</v>
      </c>
      <c r="H2135" s="93">
        <v>509</v>
      </c>
      <c r="I2135" s="93" t="s">
        <v>1816</v>
      </c>
      <c r="J2135" s="74">
        <v>10.903750000000002</v>
      </c>
      <c r="K2135" s="74">
        <f>15+C2135*8/3+(D2135/2)*8/3</f>
        <v>15</v>
      </c>
      <c r="L2135" s="74">
        <f>J2135-K2135</f>
        <v>-4.0962499999999977</v>
      </c>
      <c r="M2135" s="36">
        <f>SUMPRODUCT(TEXT(L2135-{0,5,15,25,35},"0;\0")*{0,2,3,3,7})</f>
        <v>0</v>
      </c>
    </row>
    <row r="2136" spans="1:13" ht="13.5">
      <c r="A2136" s="242" t="s">
        <v>1821</v>
      </c>
      <c r="B2136" s="242" t="s">
        <v>337</v>
      </c>
      <c r="C2136" s="240">
        <v>4</v>
      </c>
      <c r="D2136" s="242">
        <v>0</v>
      </c>
      <c r="E2136" s="125" t="s">
        <v>32</v>
      </c>
      <c r="F2136" s="93" t="s">
        <v>1833</v>
      </c>
      <c r="G2136" s="37">
        <v>2</v>
      </c>
      <c r="H2136" s="37">
        <v>206</v>
      </c>
      <c r="I2136" s="37" t="s">
        <v>1834</v>
      </c>
      <c r="J2136" s="246">
        <v>48.509569999999997</v>
      </c>
      <c r="K2136" s="246">
        <f t="shared" ref="K2136:K2149" si="51">15+C2136*8/3+(D2136/2)*8/3</f>
        <v>25.666666666666664</v>
      </c>
      <c r="L2136" s="247">
        <f>J2136-K2136</f>
        <v>22.842903333333332</v>
      </c>
      <c r="M2136" s="248">
        <f>SUMPRODUCT(TEXT(L2136-{0,5,15,25,35},"0;\0")*{0,2,3,3,7})</f>
        <v>60</v>
      </c>
    </row>
    <row r="2137" spans="1:13" ht="13.5">
      <c r="A2137" s="242" t="s">
        <v>1835</v>
      </c>
      <c r="B2137" s="242"/>
      <c r="C2137" s="245"/>
      <c r="D2137" s="242"/>
      <c r="E2137" s="94" t="s">
        <v>32</v>
      </c>
      <c r="F2137" s="93" t="s">
        <v>1836</v>
      </c>
      <c r="G2137" s="93">
        <v>4</v>
      </c>
      <c r="H2137" s="93">
        <v>401</v>
      </c>
      <c r="I2137" s="93" t="s">
        <v>1837</v>
      </c>
      <c r="J2137" s="246"/>
      <c r="K2137" s="246"/>
      <c r="L2137" s="247"/>
      <c r="M2137" s="248"/>
    </row>
    <row r="2138" spans="1:13" ht="13.5">
      <c r="A2138" s="242" t="s">
        <v>1835</v>
      </c>
      <c r="B2138" s="242"/>
      <c r="C2138" s="241"/>
      <c r="D2138" s="242"/>
      <c r="E2138" s="94" t="s">
        <v>32</v>
      </c>
      <c r="F2138" s="93" t="s">
        <v>1836</v>
      </c>
      <c r="G2138" s="93">
        <v>4</v>
      </c>
      <c r="H2138" s="93">
        <v>405</v>
      </c>
      <c r="I2138" s="93" t="s">
        <v>1838</v>
      </c>
      <c r="J2138" s="246"/>
      <c r="K2138" s="246"/>
      <c r="L2138" s="247"/>
      <c r="M2138" s="248"/>
    </row>
    <row r="2139" spans="1:13" ht="40.5">
      <c r="A2139" s="93" t="s">
        <v>1839</v>
      </c>
      <c r="B2139" s="93" t="s">
        <v>1840</v>
      </c>
      <c r="C2139" s="93">
        <v>2</v>
      </c>
      <c r="D2139" s="93">
        <v>0</v>
      </c>
      <c r="E2139" s="94" t="s">
        <v>32</v>
      </c>
      <c r="F2139" s="93" t="s">
        <v>1836</v>
      </c>
      <c r="G2139" s="93">
        <v>4</v>
      </c>
      <c r="H2139" s="93">
        <v>405</v>
      </c>
      <c r="I2139" s="93" t="s">
        <v>1838</v>
      </c>
      <c r="J2139" s="72">
        <v>16</v>
      </c>
      <c r="K2139" s="72">
        <f t="shared" si="51"/>
        <v>20.333333333333332</v>
      </c>
      <c r="L2139" s="72">
        <f>J2139-K2139</f>
        <v>-4.3333333333333321</v>
      </c>
      <c r="M2139" s="40">
        <f>SUMPRODUCT(TEXT(L2139-{0,5,15,25,35},"0;\0")*{0,2,3,3,7})</f>
        <v>0</v>
      </c>
    </row>
    <row r="2140" spans="1:13" ht="40.5">
      <c r="A2140" s="94" t="s">
        <v>1839</v>
      </c>
      <c r="B2140" s="94" t="s">
        <v>1841</v>
      </c>
      <c r="C2140" s="93">
        <v>2</v>
      </c>
      <c r="D2140" s="93">
        <v>0</v>
      </c>
      <c r="E2140" s="94" t="s">
        <v>32</v>
      </c>
      <c r="F2140" s="93" t="s">
        <v>1836</v>
      </c>
      <c r="G2140" s="93">
        <v>4</v>
      </c>
      <c r="H2140" s="93">
        <v>405</v>
      </c>
      <c r="I2140" s="93" t="s">
        <v>1838</v>
      </c>
      <c r="J2140" s="75">
        <v>15.999999999999986</v>
      </c>
      <c r="K2140" s="75">
        <f t="shared" si="51"/>
        <v>20.333333333333332</v>
      </c>
      <c r="L2140" s="75">
        <f>J2140-K2140</f>
        <v>-4.3333333333333464</v>
      </c>
      <c r="M2140" s="41">
        <f>SUMPRODUCT(TEXT(L2140-{0,5,15,25,35},"0;\0")*{0,2,3,3,7})</f>
        <v>0</v>
      </c>
    </row>
    <row r="2141" spans="1:13" ht="40.5">
      <c r="A2141" s="93" t="s">
        <v>1835</v>
      </c>
      <c r="B2141" s="93" t="s">
        <v>338</v>
      </c>
      <c r="C2141" s="93">
        <v>0</v>
      </c>
      <c r="D2141" s="93">
        <v>0</v>
      </c>
      <c r="E2141" s="94" t="s">
        <v>32</v>
      </c>
      <c r="F2141" s="93" t="s">
        <v>1842</v>
      </c>
      <c r="G2141" s="93">
        <v>2</v>
      </c>
      <c r="H2141" s="93">
        <v>201</v>
      </c>
      <c r="I2141" s="93" t="s">
        <v>1843</v>
      </c>
      <c r="J2141" s="74">
        <v>4.3366666666666589</v>
      </c>
      <c r="K2141" s="74">
        <f t="shared" si="51"/>
        <v>15</v>
      </c>
      <c r="L2141" s="74">
        <f>J2141-K2141</f>
        <v>-10.663333333333341</v>
      </c>
      <c r="M2141" s="36">
        <f>SUMPRODUCT(TEXT(L2141-{0,5,15,25,35},"0;\0")*{0,2,3,3,7})</f>
        <v>0</v>
      </c>
    </row>
    <row r="2142" spans="1:13" ht="40.5">
      <c r="A2142" s="93" t="s">
        <v>1844</v>
      </c>
      <c r="B2142" s="93" t="s">
        <v>1845</v>
      </c>
      <c r="C2142" s="93">
        <v>0</v>
      </c>
      <c r="D2142" s="93">
        <v>6</v>
      </c>
      <c r="E2142" s="125" t="s">
        <v>32</v>
      </c>
      <c r="F2142" s="93" t="s">
        <v>1846</v>
      </c>
      <c r="G2142" s="93">
        <v>5</v>
      </c>
      <c r="H2142" s="93">
        <v>508</v>
      </c>
      <c r="I2142" s="93" t="s">
        <v>1847</v>
      </c>
      <c r="J2142" s="74">
        <v>4.8460500000000195</v>
      </c>
      <c r="K2142" s="74">
        <f t="shared" si="51"/>
        <v>23</v>
      </c>
      <c r="L2142" s="74">
        <f>J2142-K2142</f>
        <v>-18.15394999999998</v>
      </c>
      <c r="M2142" s="36">
        <f>SUMPRODUCT(TEXT(L2142-{0,5,15,25,35},"0;\0")*{0,2,3,3,7})</f>
        <v>0</v>
      </c>
    </row>
    <row r="2143" spans="1:13" ht="13.5">
      <c r="A2143" s="242" t="s">
        <v>1844</v>
      </c>
      <c r="B2143" s="242" t="s">
        <v>1848</v>
      </c>
      <c r="C2143" s="240">
        <v>4</v>
      </c>
      <c r="D2143" s="240">
        <v>0</v>
      </c>
      <c r="E2143" s="94" t="s">
        <v>32</v>
      </c>
      <c r="F2143" s="93" t="s">
        <v>1842</v>
      </c>
      <c r="G2143" s="93">
        <v>4</v>
      </c>
      <c r="H2143" s="93">
        <v>403</v>
      </c>
      <c r="I2143" s="93" t="s">
        <v>1849</v>
      </c>
      <c r="J2143" s="261">
        <v>46.253599999999992</v>
      </c>
      <c r="K2143" s="261">
        <f t="shared" si="51"/>
        <v>25.666666666666664</v>
      </c>
      <c r="L2143" s="261">
        <f>J2143-K2143</f>
        <v>20.586933333333327</v>
      </c>
      <c r="M2143" s="262">
        <f>SUMPRODUCT(TEXT(L2143-{0,5,15,25,35},"0;\0")*{0,2,3,3,7})</f>
        <v>50</v>
      </c>
    </row>
    <row r="2144" spans="1:13" ht="13.5">
      <c r="A2144" s="242" t="s">
        <v>1850</v>
      </c>
      <c r="B2144" s="242"/>
      <c r="C2144" s="245"/>
      <c r="D2144" s="245"/>
      <c r="E2144" s="125" t="s">
        <v>32</v>
      </c>
      <c r="F2144" s="93" t="s">
        <v>1846</v>
      </c>
      <c r="G2144" s="37">
        <v>2</v>
      </c>
      <c r="H2144" s="37">
        <v>206</v>
      </c>
      <c r="I2144" s="37" t="s">
        <v>1851</v>
      </c>
      <c r="J2144" s="261"/>
      <c r="K2144" s="261"/>
      <c r="L2144" s="261"/>
      <c r="M2144" s="262"/>
    </row>
    <row r="2145" spans="1:13" ht="13.5">
      <c r="A2145" s="242" t="s">
        <v>1850</v>
      </c>
      <c r="B2145" s="242"/>
      <c r="C2145" s="241"/>
      <c r="D2145" s="241"/>
      <c r="E2145" s="94" t="s">
        <v>32</v>
      </c>
      <c r="F2145" s="93" t="s">
        <v>1852</v>
      </c>
      <c r="G2145" s="93">
        <v>3</v>
      </c>
      <c r="H2145" s="93">
        <v>307</v>
      </c>
      <c r="I2145" s="93" t="s">
        <v>1853</v>
      </c>
      <c r="J2145" s="261"/>
      <c r="K2145" s="261"/>
      <c r="L2145" s="261"/>
      <c r="M2145" s="262"/>
    </row>
    <row r="2146" spans="1:13" ht="13.5">
      <c r="A2146" s="242" t="s">
        <v>1844</v>
      </c>
      <c r="B2146" s="242" t="s">
        <v>1854</v>
      </c>
      <c r="C2146" s="258">
        <v>5</v>
      </c>
      <c r="D2146" s="242">
        <v>5</v>
      </c>
      <c r="E2146" s="125" t="s">
        <v>32</v>
      </c>
      <c r="F2146" s="93" t="s">
        <v>1846</v>
      </c>
      <c r="G2146" s="93">
        <v>5</v>
      </c>
      <c r="H2146" s="93">
        <v>504</v>
      </c>
      <c r="I2146" s="93" t="s">
        <v>1853</v>
      </c>
      <c r="J2146" s="261">
        <v>39.039975000000013</v>
      </c>
      <c r="K2146" s="261">
        <f t="shared" si="51"/>
        <v>35</v>
      </c>
      <c r="L2146" s="261">
        <f>J2146-K2146</f>
        <v>4.0399750000000125</v>
      </c>
      <c r="M2146" s="262">
        <f>SUMPRODUCT(TEXT(L2146-{0,5,15,25,35},"0;\0")*{0,2,3,3,7})</f>
        <v>0</v>
      </c>
    </row>
    <row r="2147" spans="1:13" ht="13.5">
      <c r="A2147" s="242" t="s">
        <v>1850</v>
      </c>
      <c r="B2147" s="242"/>
      <c r="C2147" s="259"/>
      <c r="D2147" s="242"/>
      <c r="E2147" s="93" t="s">
        <v>32</v>
      </c>
      <c r="F2147" s="93" t="s">
        <v>1852</v>
      </c>
      <c r="G2147" s="93">
        <v>2</v>
      </c>
      <c r="H2147" s="93">
        <v>203</v>
      </c>
      <c r="I2147" s="93" t="s">
        <v>1855</v>
      </c>
      <c r="J2147" s="261"/>
      <c r="K2147" s="261"/>
      <c r="L2147" s="261"/>
      <c r="M2147" s="262"/>
    </row>
    <row r="2148" spans="1:13" ht="13.5">
      <c r="A2148" s="242" t="s">
        <v>1850</v>
      </c>
      <c r="B2148" s="242"/>
      <c r="C2148" s="260"/>
      <c r="D2148" s="242"/>
      <c r="E2148" s="125" t="s">
        <v>32</v>
      </c>
      <c r="F2148" s="93" t="s">
        <v>1846</v>
      </c>
      <c r="G2148" s="93">
        <v>5</v>
      </c>
      <c r="H2148" s="93">
        <v>507</v>
      </c>
      <c r="I2148" s="93" t="s">
        <v>1856</v>
      </c>
      <c r="J2148" s="261"/>
      <c r="K2148" s="261"/>
      <c r="L2148" s="261"/>
      <c r="M2148" s="262"/>
    </row>
    <row r="2149" spans="1:13" ht="40.5">
      <c r="A2149" s="94" t="s">
        <v>1844</v>
      </c>
      <c r="B2149" s="94" t="s">
        <v>1857</v>
      </c>
      <c r="C2149" s="93">
        <v>2</v>
      </c>
      <c r="D2149" s="93">
        <v>0</v>
      </c>
      <c r="E2149" s="94" t="s">
        <v>32</v>
      </c>
      <c r="F2149" s="93" t="s">
        <v>1858</v>
      </c>
      <c r="G2149" s="93">
        <v>4</v>
      </c>
      <c r="H2149" s="93">
        <v>413</v>
      </c>
      <c r="I2149" s="93" t="s">
        <v>1859</v>
      </c>
      <c r="J2149" s="75">
        <v>21.88</v>
      </c>
      <c r="K2149" s="75">
        <f t="shared" si="51"/>
        <v>20.333333333333332</v>
      </c>
      <c r="L2149" s="75">
        <f>J2149-K2149</f>
        <v>1.5466666666666669</v>
      </c>
      <c r="M2149" s="41">
        <f>SUMPRODUCT(TEXT(L2149-{0,5,15,25,35},"0;\0")*{0,2,3,3,7})</f>
        <v>0</v>
      </c>
    </row>
    <row r="2150" spans="1:13" ht="13.5">
      <c r="A2150" s="92" t="s">
        <v>2558</v>
      </c>
      <c r="B2150" s="92" t="s">
        <v>779</v>
      </c>
      <c r="C2150" s="22">
        <v>0</v>
      </c>
      <c r="D2150" s="136">
        <v>5</v>
      </c>
      <c r="E2150" s="22" t="s">
        <v>83</v>
      </c>
      <c r="F2150" s="87" t="s">
        <v>780</v>
      </c>
      <c r="G2150" s="88" t="s">
        <v>781</v>
      </c>
      <c r="H2150" s="85">
        <v>405</v>
      </c>
      <c r="I2150" s="88" t="s">
        <v>782</v>
      </c>
      <c r="J2150" s="79">
        <v>4.4000000000000004</v>
      </c>
      <c r="K2150" s="79">
        <f t="shared" ref="K2150:K2213" si="52">15+6*C2150/3+6*(D2150/2)/3</f>
        <v>20</v>
      </c>
      <c r="L2150" s="79">
        <f t="shared" ref="L2150:L2196" si="53">J2150-K2150</f>
        <v>-15.6</v>
      </c>
      <c r="M2150" s="29">
        <f>SUMPRODUCT(TEXT(L2150-{0,5,15,25,35},"0;\0")*{0,2,3,3,7})</f>
        <v>0</v>
      </c>
    </row>
    <row r="2151" spans="1:13" ht="13.5">
      <c r="A2151" s="92" t="s">
        <v>2559</v>
      </c>
      <c r="B2151" s="92" t="s">
        <v>783</v>
      </c>
      <c r="C2151" s="22">
        <v>3</v>
      </c>
      <c r="D2151" s="136">
        <v>5</v>
      </c>
      <c r="E2151" s="22" t="s">
        <v>83</v>
      </c>
      <c r="F2151" s="87" t="s">
        <v>780</v>
      </c>
      <c r="G2151" s="88" t="s">
        <v>781</v>
      </c>
      <c r="H2151" s="85">
        <v>405</v>
      </c>
      <c r="I2151" s="88" t="s">
        <v>782</v>
      </c>
      <c r="J2151" s="79">
        <v>4.4000000000000004</v>
      </c>
      <c r="K2151" s="79">
        <f t="shared" si="52"/>
        <v>26</v>
      </c>
      <c r="L2151" s="79">
        <f t="shared" si="53"/>
        <v>-21.6</v>
      </c>
      <c r="M2151" s="29">
        <f>SUMPRODUCT(TEXT(L2151-{0,5,15,25,35},"0;\0")*{0,2,3,3,7})</f>
        <v>0</v>
      </c>
    </row>
    <row r="2152" spans="1:13" ht="13.5">
      <c r="A2152" s="92" t="s">
        <v>2559</v>
      </c>
      <c r="B2152" s="92" t="s">
        <v>784</v>
      </c>
      <c r="C2152" s="92">
        <v>4</v>
      </c>
      <c r="D2152" s="136">
        <v>0</v>
      </c>
      <c r="E2152" s="92" t="s">
        <v>83</v>
      </c>
      <c r="F2152" s="88" t="s">
        <v>780</v>
      </c>
      <c r="G2152" s="88" t="s">
        <v>781</v>
      </c>
      <c r="H2152" s="85">
        <v>405</v>
      </c>
      <c r="I2152" s="88" t="s">
        <v>782</v>
      </c>
      <c r="J2152" s="78">
        <v>4.4000000000000004</v>
      </c>
      <c r="K2152" s="79">
        <f t="shared" si="52"/>
        <v>23</v>
      </c>
      <c r="L2152" s="79">
        <f t="shared" si="53"/>
        <v>-18.600000000000001</v>
      </c>
      <c r="M2152" s="29">
        <f>SUMPRODUCT(TEXT(L2152-{0,5,15,25,35},"0;\0")*{0,2,3,3,7})</f>
        <v>0</v>
      </c>
    </row>
    <row r="2153" spans="1:13" ht="13.5">
      <c r="A2153" s="22" t="s">
        <v>2559</v>
      </c>
      <c r="B2153" s="22" t="s">
        <v>785</v>
      </c>
      <c r="C2153" s="22">
        <v>0</v>
      </c>
      <c r="D2153" s="136">
        <v>7</v>
      </c>
      <c r="E2153" s="22" t="s">
        <v>83</v>
      </c>
      <c r="F2153" s="87" t="s">
        <v>780</v>
      </c>
      <c r="G2153" s="88" t="s">
        <v>781</v>
      </c>
      <c r="H2153" s="85">
        <v>405</v>
      </c>
      <c r="I2153" s="88" t="s">
        <v>782</v>
      </c>
      <c r="J2153" s="79">
        <v>4.4000000000000004</v>
      </c>
      <c r="K2153" s="79">
        <f t="shared" si="52"/>
        <v>22</v>
      </c>
      <c r="L2153" s="79">
        <f t="shared" si="53"/>
        <v>-17.600000000000001</v>
      </c>
      <c r="M2153" s="29">
        <f>SUMPRODUCT(TEXT(L2153-{0,5,15,25,35},"0;\0")*{0,2,3,3,7})</f>
        <v>0</v>
      </c>
    </row>
    <row r="2154" spans="1:13" ht="13.5">
      <c r="A2154" s="22" t="s">
        <v>2559</v>
      </c>
      <c r="B2154" s="22" t="s">
        <v>786</v>
      </c>
      <c r="C2154" s="22">
        <v>0</v>
      </c>
      <c r="D2154" s="136">
        <v>8</v>
      </c>
      <c r="E2154" s="22" t="s">
        <v>83</v>
      </c>
      <c r="F2154" s="87" t="s">
        <v>780</v>
      </c>
      <c r="G2154" s="88" t="s">
        <v>781</v>
      </c>
      <c r="H2154" s="85">
        <v>405</v>
      </c>
      <c r="I2154" s="88" t="s">
        <v>782</v>
      </c>
      <c r="J2154" s="79">
        <v>4.4000000000000004</v>
      </c>
      <c r="K2154" s="79">
        <f t="shared" si="52"/>
        <v>23</v>
      </c>
      <c r="L2154" s="79">
        <f t="shared" si="53"/>
        <v>-18.600000000000001</v>
      </c>
      <c r="M2154" s="29">
        <f>SUMPRODUCT(TEXT(L2154-{0,5,15,25,35},"0;\0")*{0,2,3,3,7})</f>
        <v>0</v>
      </c>
    </row>
    <row r="2155" spans="1:13" ht="13.5">
      <c r="A2155" s="22" t="s">
        <v>2559</v>
      </c>
      <c r="B2155" s="22" t="s">
        <v>787</v>
      </c>
      <c r="C2155" s="22">
        <v>3</v>
      </c>
      <c r="D2155" s="136">
        <v>8</v>
      </c>
      <c r="E2155" s="22" t="s">
        <v>83</v>
      </c>
      <c r="F2155" s="87" t="s">
        <v>780</v>
      </c>
      <c r="G2155" s="88" t="s">
        <v>781</v>
      </c>
      <c r="H2155" s="85">
        <v>405</v>
      </c>
      <c r="I2155" s="88" t="s">
        <v>782</v>
      </c>
      <c r="J2155" s="79">
        <v>4.4000000000000004</v>
      </c>
      <c r="K2155" s="79">
        <f t="shared" si="52"/>
        <v>29</v>
      </c>
      <c r="L2155" s="79">
        <f t="shared" si="53"/>
        <v>-24.6</v>
      </c>
      <c r="M2155" s="29">
        <f>SUMPRODUCT(TEXT(L2155-{0,5,15,25,35},"0;\0")*{0,2,3,3,7})</f>
        <v>0</v>
      </c>
    </row>
    <row r="2156" spans="1:13" ht="13.5">
      <c r="A2156" s="22" t="s">
        <v>2559</v>
      </c>
      <c r="B2156" s="22" t="s">
        <v>788</v>
      </c>
      <c r="C2156" s="22">
        <v>0</v>
      </c>
      <c r="D2156" s="136">
        <v>8</v>
      </c>
      <c r="E2156" s="22" t="s">
        <v>83</v>
      </c>
      <c r="F2156" s="87" t="s">
        <v>780</v>
      </c>
      <c r="G2156" s="88" t="s">
        <v>781</v>
      </c>
      <c r="H2156" s="85">
        <v>405</v>
      </c>
      <c r="I2156" s="88" t="s">
        <v>782</v>
      </c>
      <c r="J2156" s="79">
        <v>4.4000000000000004</v>
      </c>
      <c r="K2156" s="79">
        <f t="shared" si="52"/>
        <v>23</v>
      </c>
      <c r="L2156" s="79">
        <f t="shared" si="53"/>
        <v>-18.600000000000001</v>
      </c>
      <c r="M2156" s="29">
        <f>SUMPRODUCT(TEXT(L2156-{0,5,15,25,35},"0;\0")*{0,2,3,3,7})</f>
        <v>0</v>
      </c>
    </row>
    <row r="2157" spans="1:13" ht="13.5">
      <c r="A2157" s="22" t="s">
        <v>2559</v>
      </c>
      <c r="B2157" s="22" t="s">
        <v>789</v>
      </c>
      <c r="C2157" s="22">
        <v>5</v>
      </c>
      <c r="D2157" s="136">
        <v>8</v>
      </c>
      <c r="E2157" s="22" t="s">
        <v>83</v>
      </c>
      <c r="F2157" s="87" t="s">
        <v>780</v>
      </c>
      <c r="G2157" s="88" t="s">
        <v>781</v>
      </c>
      <c r="H2157" s="85">
        <v>405</v>
      </c>
      <c r="I2157" s="88" t="s">
        <v>782</v>
      </c>
      <c r="J2157" s="79">
        <v>4.4000000000000004</v>
      </c>
      <c r="K2157" s="79">
        <f t="shared" si="52"/>
        <v>33</v>
      </c>
      <c r="L2157" s="79">
        <f t="shared" si="53"/>
        <v>-28.6</v>
      </c>
      <c r="M2157" s="29">
        <f>SUMPRODUCT(TEXT(L2157-{0,5,15,25,35},"0;\0")*{0,2,3,3,7})</f>
        <v>0</v>
      </c>
    </row>
    <row r="2158" spans="1:13" ht="13.5">
      <c r="A2158" s="22" t="s">
        <v>2559</v>
      </c>
      <c r="B2158" s="22" t="s">
        <v>790</v>
      </c>
      <c r="C2158" s="22">
        <v>0</v>
      </c>
      <c r="D2158" s="136">
        <v>7</v>
      </c>
      <c r="E2158" s="22" t="s">
        <v>83</v>
      </c>
      <c r="F2158" s="87" t="s">
        <v>780</v>
      </c>
      <c r="G2158" s="88" t="s">
        <v>781</v>
      </c>
      <c r="H2158" s="85">
        <v>405</v>
      </c>
      <c r="I2158" s="88" t="s">
        <v>782</v>
      </c>
      <c r="J2158" s="79">
        <v>4.4000000000000004</v>
      </c>
      <c r="K2158" s="79">
        <f t="shared" si="52"/>
        <v>22</v>
      </c>
      <c r="L2158" s="79">
        <f t="shared" si="53"/>
        <v>-17.600000000000001</v>
      </c>
      <c r="M2158" s="29">
        <f>SUMPRODUCT(TEXT(L2158-{0,5,15,25,35},"0;\0")*{0,2,3,3,7})</f>
        <v>0</v>
      </c>
    </row>
    <row r="2159" spans="1:13" ht="13.5">
      <c r="A2159" s="22" t="s">
        <v>2559</v>
      </c>
      <c r="B2159" s="22" t="s">
        <v>791</v>
      </c>
      <c r="C2159" s="22">
        <v>0</v>
      </c>
      <c r="D2159" s="136">
        <v>0</v>
      </c>
      <c r="E2159" s="22" t="s">
        <v>83</v>
      </c>
      <c r="F2159" s="87" t="s">
        <v>780</v>
      </c>
      <c r="G2159" s="88" t="s">
        <v>781</v>
      </c>
      <c r="H2159" s="85">
        <v>405</v>
      </c>
      <c r="I2159" s="88" t="s">
        <v>782</v>
      </c>
      <c r="J2159" s="79">
        <v>4.4000000000000004</v>
      </c>
      <c r="K2159" s="79">
        <f t="shared" si="52"/>
        <v>15</v>
      </c>
      <c r="L2159" s="79">
        <f t="shared" si="53"/>
        <v>-10.6</v>
      </c>
      <c r="M2159" s="29">
        <f>SUMPRODUCT(TEXT(L2159-{0,5,15,25,35},"0;\0")*{0,2,3,3,7})</f>
        <v>0</v>
      </c>
    </row>
    <row r="2160" spans="1:13" ht="13.5">
      <c r="A2160" s="22" t="s">
        <v>2559</v>
      </c>
      <c r="B2160" s="22" t="s">
        <v>792</v>
      </c>
      <c r="C2160" s="22">
        <v>0</v>
      </c>
      <c r="D2160" s="136">
        <v>0</v>
      </c>
      <c r="E2160" s="22" t="s">
        <v>83</v>
      </c>
      <c r="F2160" s="87" t="s">
        <v>780</v>
      </c>
      <c r="G2160" s="88" t="s">
        <v>781</v>
      </c>
      <c r="H2160" s="85">
        <v>405</v>
      </c>
      <c r="I2160" s="88" t="s">
        <v>782</v>
      </c>
      <c r="J2160" s="79">
        <v>4.4000000000000004</v>
      </c>
      <c r="K2160" s="79">
        <f t="shared" si="52"/>
        <v>15</v>
      </c>
      <c r="L2160" s="79">
        <f t="shared" si="53"/>
        <v>-10.6</v>
      </c>
      <c r="M2160" s="29">
        <f>SUMPRODUCT(TEXT(L2160-{0,5,15,25,35},"0;\0")*{0,2,3,3,7})</f>
        <v>0</v>
      </c>
    </row>
    <row r="2161" spans="1:13" ht="13.5">
      <c r="A2161" s="22" t="s">
        <v>2559</v>
      </c>
      <c r="B2161" s="22" t="s">
        <v>793</v>
      </c>
      <c r="C2161" s="22">
        <v>0</v>
      </c>
      <c r="D2161" s="136">
        <v>0</v>
      </c>
      <c r="E2161" s="22" t="s">
        <v>83</v>
      </c>
      <c r="F2161" s="87" t="s">
        <v>780</v>
      </c>
      <c r="G2161" s="88" t="s">
        <v>781</v>
      </c>
      <c r="H2161" s="85">
        <v>406</v>
      </c>
      <c r="I2161" s="88" t="s">
        <v>794</v>
      </c>
      <c r="J2161" s="79">
        <v>9.8000000000000007</v>
      </c>
      <c r="K2161" s="79">
        <f t="shared" si="52"/>
        <v>15</v>
      </c>
      <c r="L2161" s="79">
        <f t="shared" si="53"/>
        <v>-5.1999999999999993</v>
      </c>
      <c r="M2161" s="29">
        <f>SUMPRODUCT(TEXT(L2161-{0,5,15,25,35},"0;\0")*{0,2,3,3,7})</f>
        <v>0</v>
      </c>
    </row>
    <row r="2162" spans="1:13" ht="13.5">
      <c r="A2162" s="18" t="s">
        <v>2559</v>
      </c>
      <c r="B2162" s="18" t="s">
        <v>795</v>
      </c>
      <c r="C2162" s="129">
        <v>0</v>
      </c>
      <c r="D2162" s="63">
        <v>8</v>
      </c>
      <c r="E2162" s="18" t="s">
        <v>83</v>
      </c>
      <c r="F2162" s="87" t="s">
        <v>780</v>
      </c>
      <c r="G2162" s="88" t="s">
        <v>781</v>
      </c>
      <c r="H2162" s="85">
        <v>406</v>
      </c>
      <c r="I2162" s="88" t="s">
        <v>794</v>
      </c>
      <c r="J2162" s="79">
        <v>9.8000000000000007</v>
      </c>
      <c r="K2162" s="79">
        <f t="shared" si="52"/>
        <v>23</v>
      </c>
      <c r="L2162" s="79">
        <f t="shared" si="53"/>
        <v>-13.2</v>
      </c>
      <c r="M2162" s="29">
        <f>SUMPRODUCT(TEXT(L2162-{0,5,15,25,35},"0;\0")*{0,2,3,3,7})</f>
        <v>0</v>
      </c>
    </row>
    <row r="2163" spans="1:13" ht="13.5">
      <c r="A2163" s="87" t="s">
        <v>2559</v>
      </c>
      <c r="B2163" s="87" t="s">
        <v>796</v>
      </c>
      <c r="C2163" s="87">
        <v>0</v>
      </c>
      <c r="D2163" s="137">
        <v>0</v>
      </c>
      <c r="E2163" s="87" t="s">
        <v>83</v>
      </c>
      <c r="F2163" s="87" t="s">
        <v>780</v>
      </c>
      <c r="G2163" s="88" t="s">
        <v>781</v>
      </c>
      <c r="H2163" s="85">
        <v>406</v>
      </c>
      <c r="I2163" s="88" t="s">
        <v>794</v>
      </c>
      <c r="J2163" s="79">
        <v>9.8000000000000007</v>
      </c>
      <c r="K2163" s="79">
        <f t="shared" si="52"/>
        <v>15</v>
      </c>
      <c r="L2163" s="79">
        <f t="shared" si="53"/>
        <v>-5.1999999999999993</v>
      </c>
      <c r="M2163" s="29">
        <f>SUMPRODUCT(TEXT(L2163-{0,5,15,25,35},"0;\0")*{0,2,3,3,7})</f>
        <v>0</v>
      </c>
    </row>
    <row r="2164" spans="1:13" ht="13.5">
      <c r="A2164" s="87" t="s">
        <v>2559</v>
      </c>
      <c r="B2164" s="87" t="s">
        <v>797</v>
      </c>
      <c r="C2164" s="87">
        <v>0</v>
      </c>
      <c r="D2164" s="137">
        <v>0</v>
      </c>
      <c r="E2164" s="87" t="s">
        <v>83</v>
      </c>
      <c r="F2164" s="87" t="s">
        <v>780</v>
      </c>
      <c r="G2164" s="88" t="s">
        <v>781</v>
      </c>
      <c r="H2164" s="85">
        <v>406</v>
      </c>
      <c r="I2164" s="88" t="s">
        <v>794</v>
      </c>
      <c r="J2164" s="79">
        <v>9.8000000000000007</v>
      </c>
      <c r="K2164" s="79">
        <f t="shared" si="52"/>
        <v>15</v>
      </c>
      <c r="L2164" s="79">
        <f t="shared" si="53"/>
        <v>-5.1999999999999993</v>
      </c>
      <c r="M2164" s="29">
        <f>SUMPRODUCT(TEXT(L2164-{0,5,15,25,35},"0;\0")*{0,2,3,3,7})</f>
        <v>0</v>
      </c>
    </row>
    <row r="2165" spans="1:13" ht="13.5">
      <c r="A2165" s="87" t="s">
        <v>2559</v>
      </c>
      <c r="B2165" s="87" t="s">
        <v>798</v>
      </c>
      <c r="C2165" s="87">
        <v>0</v>
      </c>
      <c r="D2165" s="137">
        <v>3</v>
      </c>
      <c r="E2165" s="87" t="s">
        <v>83</v>
      </c>
      <c r="F2165" s="87" t="s">
        <v>780</v>
      </c>
      <c r="G2165" s="88" t="s">
        <v>781</v>
      </c>
      <c r="H2165" s="85">
        <v>406</v>
      </c>
      <c r="I2165" s="88" t="s">
        <v>794</v>
      </c>
      <c r="J2165" s="79">
        <v>9.8000000000000007</v>
      </c>
      <c r="K2165" s="79">
        <f t="shared" si="52"/>
        <v>18</v>
      </c>
      <c r="L2165" s="79">
        <f t="shared" si="53"/>
        <v>-8.1999999999999993</v>
      </c>
      <c r="M2165" s="29">
        <f>SUMPRODUCT(TEXT(L2165-{0,5,15,25,35},"0;\0")*{0,2,3,3,7})</f>
        <v>0</v>
      </c>
    </row>
    <row r="2166" spans="1:13" ht="13.5">
      <c r="A2166" s="87" t="s">
        <v>2559</v>
      </c>
      <c r="B2166" s="87" t="s">
        <v>799</v>
      </c>
      <c r="C2166" s="87">
        <v>0</v>
      </c>
      <c r="D2166" s="137">
        <v>0</v>
      </c>
      <c r="E2166" s="87" t="s">
        <v>83</v>
      </c>
      <c r="F2166" s="87" t="s">
        <v>780</v>
      </c>
      <c r="G2166" s="88" t="s">
        <v>781</v>
      </c>
      <c r="H2166" s="85">
        <v>406</v>
      </c>
      <c r="I2166" s="88" t="s">
        <v>794</v>
      </c>
      <c r="J2166" s="79">
        <v>9.8000000000000007</v>
      </c>
      <c r="K2166" s="79">
        <f t="shared" si="52"/>
        <v>15</v>
      </c>
      <c r="L2166" s="79">
        <f t="shared" si="53"/>
        <v>-5.1999999999999993</v>
      </c>
      <c r="M2166" s="29">
        <f>SUMPRODUCT(TEXT(L2166-{0,5,15,25,35},"0;\0")*{0,2,3,3,7})</f>
        <v>0</v>
      </c>
    </row>
    <row r="2167" spans="1:13" ht="13.5">
      <c r="A2167" s="87" t="s">
        <v>2559</v>
      </c>
      <c r="B2167" s="87" t="s">
        <v>800</v>
      </c>
      <c r="C2167" s="87">
        <v>0</v>
      </c>
      <c r="D2167" s="137">
        <v>4</v>
      </c>
      <c r="E2167" s="87" t="s">
        <v>83</v>
      </c>
      <c r="F2167" s="87" t="s">
        <v>780</v>
      </c>
      <c r="G2167" s="88" t="s">
        <v>781</v>
      </c>
      <c r="H2167" s="85">
        <v>406</v>
      </c>
      <c r="I2167" s="88" t="s">
        <v>794</v>
      </c>
      <c r="J2167" s="79">
        <v>9.8000000000000007</v>
      </c>
      <c r="K2167" s="79">
        <f t="shared" si="52"/>
        <v>19</v>
      </c>
      <c r="L2167" s="79">
        <f t="shared" si="53"/>
        <v>-9.1999999999999993</v>
      </c>
      <c r="M2167" s="29">
        <f>SUMPRODUCT(TEXT(L2167-{0,5,15,25,35},"0;\0")*{0,2,3,3,7})</f>
        <v>0</v>
      </c>
    </row>
    <row r="2168" spans="1:13" ht="13.5">
      <c r="A2168" s="87" t="s">
        <v>2559</v>
      </c>
      <c r="B2168" s="87" t="s">
        <v>726</v>
      </c>
      <c r="C2168" s="87">
        <v>0</v>
      </c>
      <c r="D2168" s="137">
        <v>1</v>
      </c>
      <c r="E2168" s="87" t="s">
        <v>83</v>
      </c>
      <c r="F2168" s="87" t="s">
        <v>780</v>
      </c>
      <c r="G2168" s="88" t="s">
        <v>781</v>
      </c>
      <c r="H2168" s="85">
        <v>406</v>
      </c>
      <c r="I2168" s="88" t="s">
        <v>794</v>
      </c>
      <c r="J2168" s="79">
        <v>9.8000000000000007</v>
      </c>
      <c r="K2168" s="79">
        <f t="shared" si="52"/>
        <v>16</v>
      </c>
      <c r="L2168" s="79">
        <f t="shared" si="53"/>
        <v>-6.1999999999999993</v>
      </c>
      <c r="M2168" s="29">
        <f>SUMPRODUCT(TEXT(L2168-{0,5,15,25,35},"0;\0")*{0,2,3,3,7})</f>
        <v>0</v>
      </c>
    </row>
    <row r="2169" spans="1:13" ht="13.5">
      <c r="A2169" s="87" t="s">
        <v>2559</v>
      </c>
      <c r="B2169" s="87" t="s">
        <v>801</v>
      </c>
      <c r="C2169" s="87">
        <v>0</v>
      </c>
      <c r="D2169" s="137">
        <v>3</v>
      </c>
      <c r="E2169" s="87" t="s">
        <v>83</v>
      </c>
      <c r="F2169" s="87" t="s">
        <v>780</v>
      </c>
      <c r="G2169" s="88" t="s">
        <v>781</v>
      </c>
      <c r="H2169" s="85">
        <v>406</v>
      </c>
      <c r="I2169" s="88" t="s">
        <v>794</v>
      </c>
      <c r="J2169" s="79">
        <v>9.8000000000000007</v>
      </c>
      <c r="K2169" s="79">
        <f t="shared" si="52"/>
        <v>18</v>
      </c>
      <c r="L2169" s="79">
        <f t="shared" si="53"/>
        <v>-8.1999999999999993</v>
      </c>
      <c r="M2169" s="29">
        <f>SUMPRODUCT(TEXT(L2169-{0,5,15,25,35},"0;\0")*{0,2,3,3,7})</f>
        <v>0</v>
      </c>
    </row>
    <row r="2170" spans="1:13" ht="13.5">
      <c r="A2170" s="87" t="s">
        <v>2559</v>
      </c>
      <c r="B2170" s="87" t="s">
        <v>802</v>
      </c>
      <c r="C2170" s="87">
        <v>0</v>
      </c>
      <c r="D2170" s="137">
        <v>0</v>
      </c>
      <c r="E2170" s="87" t="s">
        <v>83</v>
      </c>
      <c r="F2170" s="87" t="s">
        <v>780</v>
      </c>
      <c r="G2170" s="88" t="s">
        <v>781</v>
      </c>
      <c r="H2170" s="85">
        <v>406</v>
      </c>
      <c r="I2170" s="88" t="s">
        <v>794</v>
      </c>
      <c r="J2170" s="79">
        <v>9.8000000000000007</v>
      </c>
      <c r="K2170" s="79">
        <f t="shared" si="52"/>
        <v>15</v>
      </c>
      <c r="L2170" s="79">
        <f t="shared" si="53"/>
        <v>-5.1999999999999993</v>
      </c>
      <c r="M2170" s="29">
        <f>SUMPRODUCT(TEXT(L2170-{0,5,15,25,35},"0;\0")*{0,2,3,3,7})</f>
        <v>0</v>
      </c>
    </row>
    <row r="2171" spans="1:13" ht="13.5">
      <c r="A2171" s="87" t="s">
        <v>2559</v>
      </c>
      <c r="B2171" s="87" t="s">
        <v>803</v>
      </c>
      <c r="C2171" s="87">
        <v>5</v>
      </c>
      <c r="D2171" s="137">
        <v>0</v>
      </c>
      <c r="E2171" s="87" t="s">
        <v>83</v>
      </c>
      <c r="F2171" s="87" t="s">
        <v>780</v>
      </c>
      <c r="G2171" s="88" t="s">
        <v>781</v>
      </c>
      <c r="H2171" s="105">
        <v>407</v>
      </c>
      <c r="I2171" s="88" t="s">
        <v>804</v>
      </c>
      <c r="J2171" s="79">
        <v>2.8</v>
      </c>
      <c r="K2171" s="79">
        <f t="shared" si="52"/>
        <v>25</v>
      </c>
      <c r="L2171" s="79">
        <f t="shared" si="53"/>
        <v>-22.2</v>
      </c>
      <c r="M2171" s="29">
        <f>SUMPRODUCT(TEXT(L2171-{0,5,15,25,35},"0;\0")*{0,2,3,3,7})</f>
        <v>0</v>
      </c>
    </row>
    <row r="2172" spans="1:13" ht="13.5">
      <c r="A2172" s="87" t="s">
        <v>2559</v>
      </c>
      <c r="B2172" s="87" t="s">
        <v>805</v>
      </c>
      <c r="C2172" s="87">
        <v>8</v>
      </c>
      <c r="D2172" s="137">
        <v>0</v>
      </c>
      <c r="E2172" s="87" t="s">
        <v>83</v>
      </c>
      <c r="F2172" s="87" t="s">
        <v>780</v>
      </c>
      <c r="G2172" s="88" t="s">
        <v>781</v>
      </c>
      <c r="H2172" s="105">
        <v>407</v>
      </c>
      <c r="I2172" s="88" t="s">
        <v>804</v>
      </c>
      <c r="J2172" s="79">
        <v>2.8</v>
      </c>
      <c r="K2172" s="79">
        <f t="shared" si="52"/>
        <v>31</v>
      </c>
      <c r="L2172" s="79">
        <f t="shared" si="53"/>
        <v>-28.2</v>
      </c>
      <c r="M2172" s="29">
        <f>SUMPRODUCT(TEXT(L2172-{0,5,15,25,35},"0;\0")*{0,2,3,3,7})</f>
        <v>0</v>
      </c>
    </row>
    <row r="2173" spans="1:13" ht="13.5">
      <c r="A2173" s="87" t="s">
        <v>2559</v>
      </c>
      <c r="B2173" s="87" t="s">
        <v>806</v>
      </c>
      <c r="C2173" s="87">
        <v>5</v>
      </c>
      <c r="D2173" s="137">
        <v>6</v>
      </c>
      <c r="E2173" s="87" t="s">
        <v>83</v>
      </c>
      <c r="F2173" s="87" t="s">
        <v>780</v>
      </c>
      <c r="G2173" s="88" t="s">
        <v>781</v>
      </c>
      <c r="H2173" s="105">
        <v>407</v>
      </c>
      <c r="I2173" s="88" t="s">
        <v>804</v>
      </c>
      <c r="J2173" s="79">
        <v>2.8</v>
      </c>
      <c r="K2173" s="79">
        <f t="shared" si="52"/>
        <v>31</v>
      </c>
      <c r="L2173" s="79">
        <f t="shared" si="53"/>
        <v>-28.2</v>
      </c>
      <c r="M2173" s="29">
        <f>SUMPRODUCT(TEXT(L2173-{0,5,15,25,35},"0;\0")*{0,2,3,3,7})</f>
        <v>0</v>
      </c>
    </row>
    <row r="2174" spans="1:13" ht="13.5">
      <c r="A2174" s="87" t="s">
        <v>2559</v>
      </c>
      <c r="B2174" s="87" t="s">
        <v>807</v>
      </c>
      <c r="C2174" s="87">
        <v>0</v>
      </c>
      <c r="D2174" s="137">
        <v>5</v>
      </c>
      <c r="E2174" s="87" t="s">
        <v>83</v>
      </c>
      <c r="F2174" s="87" t="s">
        <v>780</v>
      </c>
      <c r="G2174" s="88" t="s">
        <v>781</v>
      </c>
      <c r="H2174" s="105">
        <v>407</v>
      </c>
      <c r="I2174" s="88" t="s">
        <v>804</v>
      </c>
      <c r="J2174" s="79">
        <v>2.8</v>
      </c>
      <c r="K2174" s="79">
        <f t="shared" si="52"/>
        <v>20</v>
      </c>
      <c r="L2174" s="79">
        <f t="shared" si="53"/>
        <v>-17.2</v>
      </c>
      <c r="M2174" s="29">
        <f>SUMPRODUCT(TEXT(L2174-{0,5,15,25,35},"0;\0")*{0,2,3,3,7})</f>
        <v>0</v>
      </c>
    </row>
    <row r="2175" spans="1:13" ht="13.5">
      <c r="A2175" s="87" t="s">
        <v>2559</v>
      </c>
      <c r="B2175" s="87" t="s">
        <v>808</v>
      </c>
      <c r="C2175" s="87">
        <v>0</v>
      </c>
      <c r="D2175" s="137">
        <v>8</v>
      </c>
      <c r="E2175" s="87" t="s">
        <v>83</v>
      </c>
      <c r="F2175" s="87" t="s">
        <v>780</v>
      </c>
      <c r="G2175" s="88" t="s">
        <v>781</v>
      </c>
      <c r="H2175" s="105">
        <v>407</v>
      </c>
      <c r="I2175" s="88" t="s">
        <v>804</v>
      </c>
      <c r="J2175" s="79">
        <v>2.8</v>
      </c>
      <c r="K2175" s="79">
        <f t="shared" si="52"/>
        <v>23</v>
      </c>
      <c r="L2175" s="79">
        <f t="shared" si="53"/>
        <v>-20.2</v>
      </c>
      <c r="M2175" s="29">
        <f>SUMPRODUCT(TEXT(L2175-{0,5,15,25,35},"0;\0")*{0,2,3,3,7})</f>
        <v>0</v>
      </c>
    </row>
    <row r="2176" spans="1:13" ht="13.5">
      <c r="A2176" s="87" t="s">
        <v>2559</v>
      </c>
      <c r="B2176" s="87" t="s">
        <v>809</v>
      </c>
      <c r="C2176" s="87">
        <v>0</v>
      </c>
      <c r="D2176" s="137">
        <v>1</v>
      </c>
      <c r="E2176" s="87" t="s">
        <v>83</v>
      </c>
      <c r="F2176" s="87" t="s">
        <v>780</v>
      </c>
      <c r="G2176" s="88" t="s">
        <v>781</v>
      </c>
      <c r="H2176" s="105">
        <v>407</v>
      </c>
      <c r="I2176" s="88" t="s">
        <v>804</v>
      </c>
      <c r="J2176" s="79">
        <v>2.8</v>
      </c>
      <c r="K2176" s="79">
        <f t="shared" si="52"/>
        <v>16</v>
      </c>
      <c r="L2176" s="79">
        <f t="shared" si="53"/>
        <v>-13.2</v>
      </c>
      <c r="M2176" s="29">
        <f>SUMPRODUCT(TEXT(L2176-{0,5,15,25,35},"0;\0")*{0,2,3,3,7})</f>
        <v>0</v>
      </c>
    </row>
    <row r="2177" spans="1:13" ht="13.5">
      <c r="A2177" s="87" t="s">
        <v>2559</v>
      </c>
      <c r="B2177" s="87" t="s">
        <v>810</v>
      </c>
      <c r="C2177" s="87">
        <v>0</v>
      </c>
      <c r="D2177" s="137">
        <v>2</v>
      </c>
      <c r="E2177" s="87" t="s">
        <v>83</v>
      </c>
      <c r="F2177" s="87" t="s">
        <v>780</v>
      </c>
      <c r="G2177" s="88" t="s">
        <v>781</v>
      </c>
      <c r="H2177" s="105">
        <v>407</v>
      </c>
      <c r="I2177" s="88" t="s">
        <v>804</v>
      </c>
      <c r="J2177" s="79">
        <v>2.8</v>
      </c>
      <c r="K2177" s="79">
        <f t="shared" si="52"/>
        <v>17</v>
      </c>
      <c r="L2177" s="79">
        <f t="shared" si="53"/>
        <v>-14.2</v>
      </c>
      <c r="M2177" s="29">
        <f>SUMPRODUCT(TEXT(L2177-{0,5,15,25,35},"0;\0")*{0,2,3,3,7})</f>
        <v>0</v>
      </c>
    </row>
    <row r="2178" spans="1:13" ht="13.5">
      <c r="A2178" s="87" t="s">
        <v>2559</v>
      </c>
      <c r="B2178" s="87" t="s">
        <v>811</v>
      </c>
      <c r="C2178" s="87">
        <v>0</v>
      </c>
      <c r="D2178" s="137">
        <v>7</v>
      </c>
      <c r="E2178" s="87" t="s">
        <v>83</v>
      </c>
      <c r="F2178" s="87" t="s">
        <v>780</v>
      </c>
      <c r="G2178" s="88" t="s">
        <v>781</v>
      </c>
      <c r="H2178" s="105">
        <v>407</v>
      </c>
      <c r="I2178" s="88" t="s">
        <v>804</v>
      </c>
      <c r="J2178" s="79">
        <v>2.8</v>
      </c>
      <c r="K2178" s="79">
        <f t="shared" si="52"/>
        <v>22</v>
      </c>
      <c r="L2178" s="79">
        <f t="shared" si="53"/>
        <v>-19.2</v>
      </c>
      <c r="M2178" s="29">
        <f>SUMPRODUCT(TEXT(L2178-{0,5,15,25,35},"0;\0")*{0,2,3,3,7})</f>
        <v>0</v>
      </c>
    </row>
    <row r="2179" spans="1:13" ht="13.5">
      <c r="A2179" s="87" t="s">
        <v>2559</v>
      </c>
      <c r="B2179" s="87" t="s">
        <v>812</v>
      </c>
      <c r="C2179" s="87">
        <v>0</v>
      </c>
      <c r="D2179" s="137">
        <v>4</v>
      </c>
      <c r="E2179" s="87" t="s">
        <v>83</v>
      </c>
      <c r="F2179" s="87" t="s">
        <v>780</v>
      </c>
      <c r="G2179" s="88" t="s">
        <v>781</v>
      </c>
      <c r="H2179" s="105">
        <v>407</v>
      </c>
      <c r="I2179" s="88" t="s">
        <v>804</v>
      </c>
      <c r="J2179" s="79">
        <v>2.8</v>
      </c>
      <c r="K2179" s="79">
        <f t="shared" si="52"/>
        <v>19</v>
      </c>
      <c r="L2179" s="79">
        <f t="shared" si="53"/>
        <v>-16.2</v>
      </c>
      <c r="M2179" s="29">
        <f>SUMPRODUCT(TEXT(L2179-{0,5,15,25,35},"0;\0")*{0,2,3,3,7})</f>
        <v>0</v>
      </c>
    </row>
    <row r="2180" spans="1:13" ht="13.5">
      <c r="A2180" s="87" t="s">
        <v>2559</v>
      </c>
      <c r="B2180" s="87" t="s">
        <v>813</v>
      </c>
      <c r="C2180" s="87">
        <v>0</v>
      </c>
      <c r="D2180" s="137">
        <v>7</v>
      </c>
      <c r="E2180" s="87" t="s">
        <v>83</v>
      </c>
      <c r="F2180" s="87" t="s">
        <v>780</v>
      </c>
      <c r="G2180" s="88" t="s">
        <v>781</v>
      </c>
      <c r="H2180" s="105">
        <v>407</v>
      </c>
      <c r="I2180" s="88" t="s">
        <v>804</v>
      </c>
      <c r="J2180" s="79">
        <v>2.8</v>
      </c>
      <c r="K2180" s="79">
        <f t="shared" si="52"/>
        <v>22</v>
      </c>
      <c r="L2180" s="79">
        <f t="shared" si="53"/>
        <v>-19.2</v>
      </c>
      <c r="M2180" s="29">
        <f>SUMPRODUCT(TEXT(L2180-{0,5,15,25,35},"0;\0")*{0,2,3,3,7})</f>
        <v>0</v>
      </c>
    </row>
    <row r="2181" spans="1:13" ht="13.5">
      <c r="A2181" s="87" t="s">
        <v>2559</v>
      </c>
      <c r="B2181" s="87" t="s">
        <v>814</v>
      </c>
      <c r="C2181" s="87">
        <v>0</v>
      </c>
      <c r="D2181" s="137">
        <v>0</v>
      </c>
      <c r="E2181" s="87" t="s">
        <v>83</v>
      </c>
      <c r="F2181" s="87" t="s">
        <v>780</v>
      </c>
      <c r="G2181" s="88" t="s">
        <v>781</v>
      </c>
      <c r="H2181" s="105">
        <v>407</v>
      </c>
      <c r="I2181" s="88" t="s">
        <v>804</v>
      </c>
      <c r="J2181" s="79">
        <v>2.8</v>
      </c>
      <c r="K2181" s="79">
        <f t="shared" si="52"/>
        <v>15</v>
      </c>
      <c r="L2181" s="79">
        <f t="shared" si="53"/>
        <v>-12.2</v>
      </c>
      <c r="M2181" s="29">
        <f>SUMPRODUCT(TEXT(L2181-{0,5,15,25,35},"0;\0")*{0,2,3,3,7})</f>
        <v>0</v>
      </c>
    </row>
    <row r="2182" spans="1:13" ht="13.5">
      <c r="A2182" s="296" t="s">
        <v>2559</v>
      </c>
      <c r="B2182" s="296" t="s">
        <v>815</v>
      </c>
      <c r="C2182" s="296">
        <v>2</v>
      </c>
      <c r="D2182" s="331">
        <v>5</v>
      </c>
      <c r="E2182" s="87" t="s">
        <v>83</v>
      </c>
      <c r="F2182" s="87" t="s">
        <v>780</v>
      </c>
      <c r="G2182" s="88" t="s">
        <v>781</v>
      </c>
      <c r="H2182" s="105">
        <v>407</v>
      </c>
      <c r="I2182" s="88" t="s">
        <v>804</v>
      </c>
      <c r="J2182" s="305">
        <v>10.8</v>
      </c>
      <c r="K2182" s="333">
        <f t="shared" si="52"/>
        <v>24</v>
      </c>
      <c r="L2182" s="333">
        <f t="shared" si="53"/>
        <v>-13.2</v>
      </c>
      <c r="M2182" s="334">
        <f>SUMPRODUCT(TEXT(L2182-{0,5,15,25,35},"0;\0")*{0,2,3,3,7})</f>
        <v>0</v>
      </c>
    </row>
    <row r="2183" spans="1:13" ht="13.5">
      <c r="A2183" s="298" t="s">
        <v>2559</v>
      </c>
      <c r="B2183" s="298"/>
      <c r="C2183" s="298"/>
      <c r="D2183" s="332"/>
      <c r="E2183" s="87" t="s">
        <v>83</v>
      </c>
      <c r="F2183" s="87" t="s">
        <v>780</v>
      </c>
      <c r="G2183" s="59" t="s">
        <v>2560</v>
      </c>
      <c r="H2183" s="94">
        <v>214</v>
      </c>
      <c r="I2183" s="93" t="s">
        <v>2561</v>
      </c>
      <c r="J2183" s="307"/>
      <c r="K2183" s="333">
        <f t="shared" si="52"/>
        <v>15</v>
      </c>
      <c r="L2183" s="333"/>
      <c r="M2183" s="334"/>
    </row>
    <row r="2184" spans="1:13" ht="13.5">
      <c r="A2184" s="87" t="s">
        <v>2559</v>
      </c>
      <c r="B2184" s="87" t="s">
        <v>816</v>
      </c>
      <c r="C2184" s="87">
        <v>0</v>
      </c>
      <c r="D2184" s="137">
        <v>6</v>
      </c>
      <c r="E2184" s="87" t="s">
        <v>83</v>
      </c>
      <c r="F2184" s="87" t="s">
        <v>780</v>
      </c>
      <c r="G2184" s="88" t="s">
        <v>781</v>
      </c>
      <c r="H2184" s="105">
        <v>407</v>
      </c>
      <c r="I2184" s="88" t="s">
        <v>804</v>
      </c>
      <c r="J2184" s="79">
        <v>2.8</v>
      </c>
      <c r="K2184" s="79">
        <f t="shared" si="52"/>
        <v>21</v>
      </c>
      <c r="L2184" s="79">
        <f t="shared" si="53"/>
        <v>-18.2</v>
      </c>
      <c r="M2184" s="29">
        <f>SUMPRODUCT(TEXT(L2184-{0,5,15,25,35},"0;\0")*{0,2,3,3,7})</f>
        <v>0</v>
      </c>
    </row>
    <row r="2185" spans="1:13" ht="13.5">
      <c r="A2185" s="87" t="s">
        <v>2559</v>
      </c>
      <c r="B2185" s="87" t="s">
        <v>817</v>
      </c>
      <c r="C2185" s="87">
        <v>0</v>
      </c>
      <c r="D2185" s="137">
        <v>4</v>
      </c>
      <c r="E2185" s="87" t="s">
        <v>83</v>
      </c>
      <c r="F2185" s="87" t="s">
        <v>780</v>
      </c>
      <c r="G2185" s="88" t="s">
        <v>781</v>
      </c>
      <c r="H2185" s="105">
        <v>407</v>
      </c>
      <c r="I2185" s="88" t="s">
        <v>804</v>
      </c>
      <c r="J2185" s="79">
        <v>2.8</v>
      </c>
      <c r="K2185" s="79">
        <f t="shared" si="52"/>
        <v>19</v>
      </c>
      <c r="L2185" s="79">
        <f t="shared" si="53"/>
        <v>-16.2</v>
      </c>
      <c r="M2185" s="29">
        <f>SUMPRODUCT(TEXT(L2185-{0,5,15,25,35},"0;\0")*{0,2,3,3,7})</f>
        <v>0</v>
      </c>
    </row>
    <row r="2186" spans="1:13" ht="13.5">
      <c r="A2186" s="87" t="s">
        <v>2559</v>
      </c>
      <c r="B2186" s="87" t="s">
        <v>818</v>
      </c>
      <c r="C2186" s="87">
        <v>0</v>
      </c>
      <c r="D2186" s="137">
        <v>7</v>
      </c>
      <c r="E2186" s="87" t="s">
        <v>83</v>
      </c>
      <c r="F2186" s="87" t="s">
        <v>780</v>
      </c>
      <c r="G2186" s="88" t="s">
        <v>781</v>
      </c>
      <c r="H2186" s="105">
        <v>407</v>
      </c>
      <c r="I2186" s="88" t="s">
        <v>804</v>
      </c>
      <c r="J2186" s="79">
        <v>2.8</v>
      </c>
      <c r="K2186" s="79">
        <f t="shared" si="52"/>
        <v>22</v>
      </c>
      <c r="L2186" s="79">
        <f t="shared" si="53"/>
        <v>-19.2</v>
      </c>
      <c r="M2186" s="29">
        <f>SUMPRODUCT(TEXT(L2186-{0,5,15,25,35},"0;\0")*{0,2,3,3,7})</f>
        <v>0</v>
      </c>
    </row>
    <row r="2187" spans="1:13" ht="13.5">
      <c r="A2187" s="87" t="s">
        <v>2559</v>
      </c>
      <c r="B2187" s="87" t="s">
        <v>819</v>
      </c>
      <c r="C2187" s="87">
        <v>0</v>
      </c>
      <c r="D2187" s="137">
        <v>8</v>
      </c>
      <c r="E2187" s="87" t="s">
        <v>83</v>
      </c>
      <c r="F2187" s="87" t="s">
        <v>780</v>
      </c>
      <c r="G2187" s="88" t="s">
        <v>781</v>
      </c>
      <c r="H2187" s="105">
        <v>407</v>
      </c>
      <c r="I2187" s="88" t="s">
        <v>804</v>
      </c>
      <c r="J2187" s="79">
        <v>2.8</v>
      </c>
      <c r="K2187" s="79">
        <f t="shared" si="52"/>
        <v>23</v>
      </c>
      <c r="L2187" s="79">
        <f t="shared" si="53"/>
        <v>-20.2</v>
      </c>
      <c r="M2187" s="29">
        <f>SUMPRODUCT(TEXT(L2187-{0,5,15,25,35},"0;\0")*{0,2,3,3,7})</f>
        <v>0</v>
      </c>
    </row>
    <row r="2188" spans="1:13" ht="13.5">
      <c r="A2188" s="87" t="s">
        <v>2559</v>
      </c>
      <c r="B2188" s="87" t="s">
        <v>820</v>
      </c>
      <c r="C2188" s="87">
        <v>0</v>
      </c>
      <c r="D2188" s="137">
        <v>0</v>
      </c>
      <c r="E2188" s="87" t="s">
        <v>83</v>
      </c>
      <c r="F2188" s="87" t="s">
        <v>780</v>
      </c>
      <c r="G2188" s="88" t="s">
        <v>781</v>
      </c>
      <c r="H2188" s="105">
        <v>407</v>
      </c>
      <c r="I2188" s="88" t="s">
        <v>804</v>
      </c>
      <c r="J2188" s="79">
        <v>2.8</v>
      </c>
      <c r="K2188" s="79">
        <f t="shared" si="52"/>
        <v>15</v>
      </c>
      <c r="L2188" s="79">
        <f t="shared" si="53"/>
        <v>-12.2</v>
      </c>
      <c r="M2188" s="29">
        <f>SUMPRODUCT(TEXT(L2188-{0,5,15,25,35},"0;\0")*{0,2,3,3,7})</f>
        <v>0</v>
      </c>
    </row>
    <row r="2189" spans="1:13" ht="13.5">
      <c r="A2189" s="94" t="s">
        <v>2559</v>
      </c>
      <c r="B2189" s="94" t="s">
        <v>821</v>
      </c>
      <c r="C2189" s="87">
        <v>0</v>
      </c>
      <c r="D2189" s="137">
        <v>0</v>
      </c>
      <c r="E2189" s="87" t="s">
        <v>83</v>
      </c>
      <c r="F2189" s="87" t="s">
        <v>780</v>
      </c>
      <c r="G2189" s="134" t="s">
        <v>781</v>
      </c>
      <c r="H2189" s="88">
        <v>408</v>
      </c>
      <c r="I2189" s="30" t="s">
        <v>822</v>
      </c>
      <c r="J2189" s="79">
        <v>3.7</v>
      </c>
      <c r="K2189" s="79">
        <f t="shared" si="52"/>
        <v>15</v>
      </c>
      <c r="L2189" s="79">
        <f t="shared" si="53"/>
        <v>-11.3</v>
      </c>
      <c r="M2189" s="29">
        <f>SUMPRODUCT(TEXT(L2189-{0,5,15,25,35},"0;\0")*{0,2,3,3,7})</f>
        <v>0</v>
      </c>
    </row>
    <row r="2190" spans="1:13" ht="13.5">
      <c r="A2190" s="60" t="s">
        <v>2559</v>
      </c>
      <c r="B2190" s="60" t="s">
        <v>823</v>
      </c>
      <c r="C2190" s="88">
        <v>0</v>
      </c>
      <c r="D2190" s="138">
        <v>0</v>
      </c>
      <c r="E2190" s="88" t="s">
        <v>83</v>
      </c>
      <c r="F2190" s="88" t="s">
        <v>780</v>
      </c>
      <c r="G2190" s="134" t="s">
        <v>781</v>
      </c>
      <c r="H2190" s="88">
        <v>408</v>
      </c>
      <c r="I2190" s="30" t="s">
        <v>822</v>
      </c>
      <c r="J2190" s="78">
        <v>3.7</v>
      </c>
      <c r="K2190" s="79">
        <f t="shared" si="52"/>
        <v>15</v>
      </c>
      <c r="L2190" s="79">
        <f t="shared" si="53"/>
        <v>-11.3</v>
      </c>
      <c r="M2190" s="29">
        <f>SUMPRODUCT(TEXT(L2190-{0,5,15,25,35},"0;\0")*{0,2,3,3,7})</f>
        <v>0</v>
      </c>
    </row>
    <row r="2191" spans="1:13" ht="13.5">
      <c r="A2191" s="94" t="s">
        <v>2559</v>
      </c>
      <c r="B2191" s="94" t="s">
        <v>824</v>
      </c>
      <c r="C2191" s="87">
        <v>0</v>
      </c>
      <c r="D2191" s="137">
        <v>0</v>
      </c>
      <c r="E2191" s="87" t="s">
        <v>83</v>
      </c>
      <c r="F2191" s="87" t="s">
        <v>780</v>
      </c>
      <c r="G2191" s="134" t="s">
        <v>781</v>
      </c>
      <c r="H2191" s="88">
        <v>408</v>
      </c>
      <c r="I2191" s="30" t="s">
        <v>822</v>
      </c>
      <c r="J2191" s="79">
        <v>3.7</v>
      </c>
      <c r="K2191" s="79">
        <f t="shared" si="52"/>
        <v>15</v>
      </c>
      <c r="L2191" s="79">
        <f t="shared" si="53"/>
        <v>-11.3</v>
      </c>
      <c r="M2191" s="29">
        <f>SUMPRODUCT(TEXT(L2191-{0,5,15,25,35},"0;\0")*{0,2,3,3,7})</f>
        <v>0</v>
      </c>
    </row>
    <row r="2192" spans="1:13" ht="13.5">
      <c r="A2192" s="94" t="s">
        <v>2559</v>
      </c>
      <c r="B2192" s="94" t="s">
        <v>825</v>
      </c>
      <c r="C2192" s="87">
        <v>0</v>
      </c>
      <c r="D2192" s="137">
        <v>0</v>
      </c>
      <c r="E2192" s="87" t="s">
        <v>83</v>
      </c>
      <c r="F2192" s="87" t="s">
        <v>780</v>
      </c>
      <c r="G2192" s="134" t="s">
        <v>781</v>
      </c>
      <c r="H2192" s="88">
        <v>408</v>
      </c>
      <c r="I2192" s="30" t="s">
        <v>822</v>
      </c>
      <c r="J2192" s="79">
        <v>3.7</v>
      </c>
      <c r="K2192" s="79">
        <f t="shared" si="52"/>
        <v>15</v>
      </c>
      <c r="L2192" s="79">
        <f t="shared" si="53"/>
        <v>-11.3</v>
      </c>
      <c r="M2192" s="29">
        <f>SUMPRODUCT(TEXT(L2192-{0,5,15,25,35},"0;\0")*{0,2,3,3,7})</f>
        <v>0</v>
      </c>
    </row>
    <row r="2193" spans="1:13" ht="13.5">
      <c r="A2193" s="94" t="s">
        <v>2559</v>
      </c>
      <c r="B2193" s="94" t="s">
        <v>826</v>
      </c>
      <c r="C2193" s="87">
        <v>0</v>
      </c>
      <c r="D2193" s="137">
        <v>0</v>
      </c>
      <c r="E2193" s="87" t="s">
        <v>83</v>
      </c>
      <c r="F2193" s="87" t="s">
        <v>780</v>
      </c>
      <c r="G2193" s="134" t="s">
        <v>781</v>
      </c>
      <c r="H2193" s="88">
        <v>408</v>
      </c>
      <c r="I2193" s="30" t="s">
        <v>822</v>
      </c>
      <c r="J2193" s="79">
        <v>3.7</v>
      </c>
      <c r="K2193" s="79">
        <f t="shared" si="52"/>
        <v>15</v>
      </c>
      <c r="L2193" s="79">
        <f t="shared" si="53"/>
        <v>-11.3</v>
      </c>
      <c r="M2193" s="29">
        <f>SUMPRODUCT(TEXT(L2193-{0,5,15,25,35},"0;\0")*{0,2,3,3,7})</f>
        <v>0</v>
      </c>
    </row>
    <row r="2194" spans="1:13" ht="13.5">
      <c r="A2194" s="94" t="s">
        <v>2559</v>
      </c>
      <c r="B2194" s="94" t="s">
        <v>827</v>
      </c>
      <c r="C2194" s="87">
        <v>0</v>
      </c>
      <c r="D2194" s="137">
        <v>7</v>
      </c>
      <c r="E2194" s="87" t="s">
        <v>83</v>
      </c>
      <c r="F2194" s="87" t="s">
        <v>780</v>
      </c>
      <c r="G2194" s="134" t="s">
        <v>781</v>
      </c>
      <c r="H2194" s="88">
        <v>408</v>
      </c>
      <c r="I2194" s="30" t="s">
        <v>822</v>
      </c>
      <c r="J2194" s="79">
        <v>3.7</v>
      </c>
      <c r="K2194" s="79">
        <f t="shared" si="52"/>
        <v>22</v>
      </c>
      <c r="L2194" s="79">
        <f t="shared" si="53"/>
        <v>-18.3</v>
      </c>
      <c r="M2194" s="29">
        <f>SUMPRODUCT(TEXT(L2194-{0,5,15,25,35},"0;\0")*{0,2,3,3,7})</f>
        <v>0</v>
      </c>
    </row>
    <row r="2195" spans="1:13" ht="13.5">
      <c r="A2195" s="94" t="s">
        <v>2559</v>
      </c>
      <c r="B2195" s="94" t="s">
        <v>828</v>
      </c>
      <c r="C2195" s="87">
        <v>0</v>
      </c>
      <c r="D2195" s="137">
        <v>8</v>
      </c>
      <c r="E2195" s="87" t="s">
        <v>83</v>
      </c>
      <c r="F2195" s="87" t="s">
        <v>780</v>
      </c>
      <c r="G2195" s="134" t="s">
        <v>781</v>
      </c>
      <c r="H2195" s="88">
        <v>408</v>
      </c>
      <c r="I2195" s="30" t="s">
        <v>822</v>
      </c>
      <c r="J2195" s="79">
        <v>3.7</v>
      </c>
      <c r="K2195" s="79">
        <f t="shared" si="52"/>
        <v>23</v>
      </c>
      <c r="L2195" s="79">
        <f t="shared" si="53"/>
        <v>-19.3</v>
      </c>
      <c r="M2195" s="29">
        <f>SUMPRODUCT(TEXT(L2195-{0,5,15,25,35},"0;\0")*{0,2,3,3,7})</f>
        <v>0</v>
      </c>
    </row>
    <row r="2196" spans="1:13" ht="13.5">
      <c r="A2196" s="94" t="s">
        <v>2559</v>
      </c>
      <c r="B2196" s="94" t="s">
        <v>829</v>
      </c>
      <c r="C2196" s="87">
        <v>0</v>
      </c>
      <c r="D2196" s="137">
        <v>6</v>
      </c>
      <c r="E2196" s="87" t="s">
        <v>83</v>
      </c>
      <c r="F2196" s="87" t="s">
        <v>780</v>
      </c>
      <c r="G2196" s="134" t="s">
        <v>781</v>
      </c>
      <c r="H2196" s="88">
        <v>408</v>
      </c>
      <c r="I2196" s="30" t="s">
        <v>822</v>
      </c>
      <c r="J2196" s="79">
        <v>3.7</v>
      </c>
      <c r="K2196" s="79">
        <f t="shared" si="52"/>
        <v>21</v>
      </c>
      <c r="L2196" s="79">
        <f t="shared" si="53"/>
        <v>-17.3</v>
      </c>
      <c r="M2196" s="29">
        <f>SUMPRODUCT(TEXT(L2196-{0,5,15,25,35},"0;\0")*{0,2,3,3,7})</f>
        <v>0</v>
      </c>
    </row>
    <row r="2197" spans="1:13" ht="13.5">
      <c r="A2197" s="94" t="s">
        <v>2559</v>
      </c>
      <c r="B2197" s="94" t="s">
        <v>830</v>
      </c>
      <c r="C2197" s="88">
        <v>0</v>
      </c>
      <c r="D2197" s="138">
        <v>0</v>
      </c>
      <c r="E2197" s="88" t="s">
        <v>83</v>
      </c>
      <c r="F2197" s="88" t="s">
        <v>780</v>
      </c>
      <c r="G2197" s="134" t="s">
        <v>781</v>
      </c>
      <c r="H2197" s="88">
        <v>408</v>
      </c>
      <c r="I2197" s="30" t="s">
        <v>822</v>
      </c>
      <c r="J2197" s="78">
        <v>3.7</v>
      </c>
      <c r="K2197" s="79">
        <f t="shared" si="52"/>
        <v>15</v>
      </c>
      <c r="L2197" s="79">
        <f t="shared" ref="L2197:L2260" si="54">J2197-K2197</f>
        <v>-11.3</v>
      </c>
      <c r="M2197" s="29">
        <f>SUMPRODUCT(TEXT(L2197-{0,5,15,25,35},"0;\0")*{0,2,3,3,7})</f>
        <v>0</v>
      </c>
    </row>
    <row r="2198" spans="1:13" ht="13.5">
      <c r="A2198" s="94" t="s">
        <v>2559</v>
      </c>
      <c r="B2198" s="94" t="s">
        <v>831</v>
      </c>
      <c r="C2198" s="87">
        <v>0</v>
      </c>
      <c r="D2198" s="137">
        <v>0</v>
      </c>
      <c r="E2198" s="87" t="s">
        <v>83</v>
      </c>
      <c r="F2198" s="87" t="s">
        <v>780</v>
      </c>
      <c r="G2198" s="134" t="s">
        <v>781</v>
      </c>
      <c r="H2198" s="88">
        <v>408</v>
      </c>
      <c r="I2198" s="30" t="s">
        <v>822</v>
      </c>
      <c r="J2198" s="79">
        <v>3.7</v>
      </c>
      <c r="K2198" s="79">
        <f t="shared" si="52"/>
        <v>15</v>
      </c>
      <c r="L2198" s="79">
        <f t="shared" si="54"/>
        <v>-11.3</v>
      </c>
      <c r="M2198" s="29">
        <f>SUMPRODUCT(TEXT(L2198-{0,5,15,25,35},"0;\0")*{0,2,3,3,7})</f>
        <v>0</v>
      </c>
    </row>
    <row r="2199" spans="1:13" ht="13.5">
      <c r="A2199" s="94" t="s">
        <v>2559</v>
      </c>
      <c r="B2199" s="94" t="s">
        <v>832</v>
      </c>
      <c r="C2199" s="87">
        <v>0</v>
      </c>
      <c r="D2199" s="137">
        <v>0</v>
      </c>
      <c r="E2199" s="87" t="s">
        <v>83</v>
      </c>
      <c r="F2199" s="87" t="s">
        <v>780</v>
      </c>
      <c r="G2199" s="134" t="s">
        <v>781</v>
      </c>
      <c r="H2199" s="88">
        <v>408</v>
      </c>
      <c r="I2199" s="30" t="s">
        <v>822</v>
      </c>
      <c r="J2199" s="79">
        <v>3.7</v>
      </c>
      <c r="K2199" s="79">
        <f t="shared" si="52"/>
        <v>15</v>
      </c>
      <c r="L2199" s="79">
        <f t="shared" si="54"/>
        <v>-11.3</v>
      </c>
      <c r="M2199" s="29">
        <f>SUMPRODUCT(TEXT(L2199-{0,5,15,25,35},"0;\0")*{0,2,3,3,7})</f>
        <v>0</v>
      </c>
    </row>
    <row r="2200" spans="1:13" ht="13.5">
      <c r="A2200" s="94" t="s">
        <v>2559</v>
      </c>
      <c r="B2200" s="94" t="s">
        <v>833</v>
      </c>
      <c r="C2200" s="87">
        <v>0</v>
      </c>
      <c r="D2200" s="137">
        <v>5</v>
      </c>
      <c r="E2200" s="87" t="s">
        <v>83</v>
      </c>
      <c r="F2200" s="87" t="s">
        <v>780</v>
      </c>
      <c r="G2200" s="134" t="s">
        <v>781</v>
      </c>
      <c r="H2200" s="88">
        <v>408</v>
      </c>
      <c r="I2200" s="30" t="s">
        <v>822</v>
      </c>
      <c r="J2200" s="79">
        <v>3.7</v>
      </c>
      <c r="K2200" s="79">
        <f t="shared" si="52"/>
        <v>20</v>
      </c>
      <c r="L2200" s="79">
        <f t="shared" si="54"/>
        <v>-16.3</v>
      </c>
      <c r="M2200" s="29">
        <f>SUMPRODUCT(TEXT(L2200-{0,5,15,25,35},"0;\0")*{0,2,3,3,7})</f>
        <v>0</v>
      </c>
    </row>
    <row r="2201" spans="1:13" ht="13.5">
      <c r="A2201" s="94" t="s">
        <v>2559</v>
      </c>
      <c r="B2201" s="94" t="s">
        <v>834</v>
      </c>
      <c r="C2201" s="87">
        <v>0</v>
      </c>
      <c r="D2201" s="137">
        <v>0</v>
      </c>
      <c r="E2201" s="87" t="s">
        <v>83</v>
      </c>
      <c r="F2201" s="87" t="s">
        <v>780</v>
      </c>
      <c r="G2201" s="134" t="s">
        <v>781</v>
      </c>
      <c r="H2201" s="88">
        <v>408</v>
      </c>
      <c r="I2201" s="30" t="s">
        <v>822</v>
      </c>
      <c r="J2201" s="79">
        <v>3.7</v>
      </c>
      <c r="K2201" s="79">
        <f t="shared" si="52"/>
        <v>15</v>
      </c>
      <c r="L2201" s="79">
        <f t="shared" si="54"/>
        <v>-11.3</v>
      </c>
      <c r="M2201" s="29">
        <f>SUMPRODUCT(TEXT(L2201-{0,5,15,25,35},"0;\0")*{0,2,3,3,7})</f>
        <v>0</v>
      </c>
    </row>
    <row r="2202" spans="1:13" ht="13.5">
      <c r="A2202" s="94" t="s">
        <v>2559</v>
      </c>
      <c r="B2202" s="94" t="s">
        <v>835</v>
      </c>
      <c r="C2202" s="88">
        <v>0</v>
      </c>
      <c r="D2202" s="137">
        <v>0</v>
      </c>
      <c r="E2202" s="88" t="s">
        <v>83</v>
      </c>
      <c r="F2202" s="88" t="s">
        <v>780</v>
      </c>
      <c r="G2202" s="88" t="s">
        <v>781</v>
      </c>
      <c r="H2202" s="135">
        <v>409</v>
      </c>
      <c r="I2202" s="88" t="s">
        <v>836</v>
      </c>
      <c r="J2202" s="78">
        <v>6.125</v>
      </c>
      <c r="K2202" s="79">
        <f t="shared" si="52"/>
        <v>15</v>
      </c>
      <c r="L2202" s="79">
        <f t="shared" si="54"/>
        <v>-8.875</v>
      </c>
      <c r="M2202" s="29">
        <f>SUMPRODUCT(TEXT(L2202-{0,5,15,25,35},"0;\0")*{0,2,3,3,7})</f>
        <v>0</v>
      </c>
    </row>
    <row r="2203" spans="1:13" ht="13.5">
      <c r="A2203" s="60" t="s">
        <v>2559</v>
      </c>
      <c r="B2203" s="60" t="s">
        <v>837</v>
      </c>
      <c r="C2203" s="87">
        <v>0</v>
      </c>
      <c r="D2203" s="137">
        <v>0</v>
      </c>
      <c r="E2203" s="87" t="s">
        <v>83</v>
      </c>
      <c r="F2203" s="87" t="s">
        <v>780</v>
      </c>
      <c r="G2203" s="88" t="s">
        <v>781</v>
      </c>
      <c r="H2203" s="135">
        <v>409</v>
      </c>
      <c r="I2203" s="88" t="s">
        <v>836</v>
      </c>
      <c r="J2203" s="79">
        <v>6.125</v>
      </c>
      <c r="K2203" s="79">
        <f t="shared" si="52"/>
        <v>15</v>
      </c>
      <c r="L2203" s="79">
        <f t="shared" si="54"/>
        <v>-8.875</v>
      </c>
      <c r="M2203" s="29">
        <f>SUMPRODUCT(TEXT(L2203-{0,5,15,25,35},"0;\0")*{0,2,3,3,7})</f>
        <v>0</v>
      </c>
    </row>
    <row r="2204" spans="1:13" ht="13.5">
      <c r="A2204" s="94" t="s">
        <v>2559</v>
      </c>
      <c r="B2204" s="94" t="s">
        <v>838</v>
      </c>
      <c r="C2204" s="87">
        <v>0</v>
      </c>
      <c r="D2204" s="137">
        <v>8</v>
      </c>
      <c r="E2204" s="87" t="s">
        <v>83</v>
      </c>
      <c r="F2204" s="87" t="s">
        <v>780</v>
      </c>
      <c r="G2204" s="88" t="s">
        <v>781</v>
      </c>
      <c r="H2204" s="135">
        <v>409</v>
      </c>
      <c r="I2204" s="88" t="s">
        <v>836</v>
      </c>
      <c r="J2204" s="79">
        <v>6.125</v>
      </c>
      <c r="K2204" s="79">
        <f t="shared" si="52"/>
        <v>23</v>
      </c>
      <c r="L2204" s="79">
        <f t="shared" si="54"/>
        <v>-16.875</v>
      </c>
      <c r="M2204" s="29">
        <f>SUMPRODUCT(TEXT(L2204-{0,5,15,25,35},"0;\0")*{0,2,3,3,7})</f>
        <v>0</v>
      </c>
    </row>
    <row r="2205" spans="1:13" ht="13.5">
      <c r="A2205" s="94" t="s">
        <v>2559</v>
      </c>
      <c r="B2205" s="94" t="s">
        <v>839</v>
      </c>
      <c r="C2205" s="87">
        <v>0</v>
      </c>
      <c r="D2205" s="137">
        <v>6</v>
      </c>
      <c r="E2205" s="87" t="s">
        <v>83</v>
      </c>
      <c r="F2205" s="87" t="s">
        <v>780</v>
      </c>
      <c r="G2205" s="88" t="s">
        <v>781</v>
      </c>
      <c r="H2205" s="135">
        <v>409</v>
      </c>
      <c r="I2205" s="88" t="s">
        <v>836</v>
      </c>
      <c r="J2205" s="79">
        <v>6.125</v>
      </c>
      <c r="K2205" s="79">
        <f t="shared" si="52"/>
        <v>21</v>
      </c>
      <c r="L2205" s="79">
        <f t="shared" si="54"/>
        <v>-14.875</v>
      </c>
      <c r="M2205" s="29">
        <f>SUMPRODUCT(TEXT(L2205-{0,5,15,25,35},"0;\0")*{0,2,3,3,7})</f>
        <v>0</v>
      </c>
    </row>
    <row r="2206" spans="1:13" ht="13.5">
      <c r="A2206" s="94" t="s">
        <v>2559</v>
      </c>
      <c r="B2206" s="94" t="s">
        <v>840</v>
      </c>
      <c r="C2206" s="87">
        <v>0</v>
      </c>
      <c r="D2206" s="137">
        <v>6</v>
      </c>
      <c r="E2206" s="87" t="s">
        <v>83</v>
      </c>
      <c r="F2206" s="87" t="s">
        <v>780</v>
      </c>
      <c r="G2206" s="88" t="s">
        <v>781</v>
      </c>
      <c r="H2206" s="135">
        <v>409</v>
      </c>
      <c r="I2206" s="88" t="s">
        <v>836</v>
      </c>
      <c r="J2206" s="79">
        <v>6.125</v>
      </c>
      <c r="K2206" s="79">
        <f t="shared" si="52"/>
        <v>21</v>
      </c>
      <c r="L2206" s="79">
        <f t="shared" si="54"/>
        <v>-14.875</v>
      </c>
      <c r="M2206" s="29">
        <f>SUMPRODUCT(TEXT(L2206-{0,5,15,25,35},"0;\0")*{0,2,3,3,7})</f>
        <v>0</v>
      </c>
    </row>
    <row r="2207" spans="1:13" ht="13.5">
      <c r="A2207" s="94" t="s">
        <v>2559</v>
      </c>
      <c r="B2207" s="94" t="s">
        <v>841</v>
      </c>
      <c r="C2207" s="87">
        <v>0</v>
      </c>
      <c r="D2207" s="137">
        <v>8</v>
      </c>
      <c r="E2207" s="87" t="s">
        <v>83</v>
      </c>
      <c r="F2207" s="87" t="s">
        <v>780</v>
      </c>
      <c r="G2207" s="88" t="s">
        <v>781</v>
      </c>
      <c r="H2207" s="135">
        <v>409</v>
      </c>
      <c r="I2207" s="88" t="s">
        <v>836</v>
      </c>
      <c r="J2207" s="79">
        <v>6.125</v>
      </c>
      <c r="K2207" s="79">
        <f t="shared" si="52"/>
        <v>23</v>
      </c>
      <c r="L2207" s="79">
        <f t="shared" si="54"/>
        <v>-16.875</v>
      </c>
      <c r="M2207" s="29">
        <f>SUMPRODUCT(TEXT(L2207-{0,5,15,25,35},"0;\0")*{0,2,3,3,7})</f>
        <v>0</v>
      </c>
    </row>
    <row r="2208" spans="1:13" ht="13.5">
      <c r="A2208" s="94" t="s">
        <v>2559</v>
      </c>
      <c r="B2208" s="94" t="s">
        <v>842</v>
      </c>
      <c r="C2208" s="87">
        <v>0</v>
      </c>
      <c r="D2208" s="137">
        <v>0</v>
      </c>
      <c r="E2208" s="87" t="s">
        <v>83</v>
      </c>
      <c r="F2208" s="87" t="s">
        <v>780</v>
      </c>
      <c r="G2208" s="88" t="s">
        <v>781</v>
      </c>
      <c r="H2208" s="135">
        <v>409</v>
      </c>
      <c r="I2208" s="88" t="s">
        <v>836</v>
      </c>
      <c r="J2208" s="79">
        <v>6.125</v>
      </c>
      <c r="K2208" s="79">
        <f t="shared" si="52"/>
        <v>15</v>
      </c>
      <c r="L2208" s="79">
        <f t="shared" si="54"/>
        <v>-8.875</v>
      </c>
      <c r="M2208" s="29">
        <f>SUMPRODUCT(TEXT(L2208-{0,5,15,25,35},"0;\0")*{0,2,3,3,7})</f>
        <v>0</v>
      </c>
    </row>
    <row r="2209" spans="1:13" ht="13.5">
      <c r="A2209" s="94" t="s">
        <v>2559</v>
      </c>
      <c r="B2209" s="94" t="s">
        <v>843</v>
      </c>
      <c r="C2209" s="87">
        <v>0</v>
      </c>
      <c r="D2209" s="137">
        <v>0</v>
      </c>
      <c r="E2209" s="87" t="s">
        <v>83</v>
      </c>
      <c r="F2209" s="87" t="s">
        <v>780</v>
      </c>
      <c r="G2209" s="88" t="s">
        <v>781</v>
      </c>
      <c r="H2209" s="135">
        <v>409</v>
      </c>
      <c r="I2209" s="88" t="s">
        <v>836</v>
      </c>
      <c r="J2209" s="79">
        <v>6.125</v>
      </c>
      <c r="K2209" s="79">
        <f t="shared" si="52"/>
        <v>15</v>
      </c>
      <c r="L2209" s="79">
        <f t="shared" si="54"/>
        <v>-8.875</v>
      </c>
      <c r="M2209" s="29">
        <f>SUMPRODUCT(TEXT(L2209-{0,5,15,25,35},"0;\0")*{0,2,3,3,7})</f>
        <v>0</v>
      </c>
    </row>
    <row r="2210" spans="1:13" ht="13.5">
      <c r="A2210" s="94" t="s">
        <v>2559</v>
      </c>
      <c r="B2210" s="94" t="s">
        <v>844</v>
      </c>
      <c r="C2210" s="88">
        <v>0</v>
      </c>
      <c r="D2210" s="137">
        <v>0</v>
      </c>
      <c r="E2210" s="88" t="s">
        <v>83</v>
      </c>
      <c r="F2210" s="88" t="s">
        <v>780</v>
      </c>
      <c r="G2210" s="88" t="s">
        <v>781</v>
      </c>
      <c r="H2210" s="88">
        <v>410</v>
      </c>
      <c r="I2210" s="88" t="s">
        <v>836</v>
      </c>
      <c r="J2210" s="78">
        <v>6.125</v>
      </c>
      <c r="K2210" s="79">
        <f t="shared" si="52"/>
        <v>15</v>
      </c>
      <c r="L2210" s="79">
        <f t="shared" si="54"/>
        <v>-8.875</v>
      </c>
      <c r="M2210" s="29">
        <f>SUMPRODUCT(TEXT(L2210-{0,5,15,25,35},"0;\0")*{0,2,3,3,7})</f>
        <v>0</v>
      </c>
    </row>
    <row r="2211" spans="1:13" ht="13.5">
      <c r="A2211" s="94" t="s">
        <v>2559</v>
      </c>
      <c r="B2211" s="94" t="s">
        <v>845</v>
      </c>
      <c r="C2211" s="88">
        <v>0</v>
      </c>
      <c r="D2211" s="137">
        <v>8</v>
      </c>
      <c r="E2211" s="88" t="s">
        <v>83</v>
      </c>
      <c r="F2211" s="88" t="s">
        <v>780</v>
      </c>
      <c r="G2211" s="88" t="s">
        <v>781</v>
      </c>
      <c r="H2211" s="88">
        <v>410</v>
      </c>
      <c r="I2211" s="88" t="s">
        <v>836</v>
      </c>
      <c r="J2211" s="78">
        <v>6.125</v>
      </c>
      <c r="K2211" s="79">
        <f t="shared" si="52"/>
        <v>23</v>
      </c>
      <c r="L2211" s="79">
        <f t="shared" si="54"/>
        <v>-16.875</v>
      </c>
      <c r="M2211" s="29">
        <f>SUMPRODUCT(TEXT(L2211-{0,5,15,25,35},"0;\0")*{0,2,3,3,7})</f>
        <v>0</v>
      </c>
    </row>
    <row r="2212" spans="1:13" ht="13.5">
      <c r="A2212" s="94" t="s">
        <v>2559</v>
      </c>
      <c r="B2212" s="94" t="s">
        <v>846</v>
      </c>
      <c r="C2212" s="87">
        <v>0</v>
      </c>
      <c r="D2212" s="137">
        <v>8</v>
      </c>
      <c r="E2212" s="87" t="s">
        <v>83</v>
      </c>
      <c r="F2212" s="87" t="s">
        <v>780</v>
      </c>
      <c r="G2212" s="88" t="s">
        <v>781</v>
      </c>
      <c r="H2212" s="88">
        <v>410</v>
      </c>
      <c r="I2212" s="88" t="s">
        <v>836</v>
      </c>
      <c r="J2212" s="79">
        <v>6.125</v>
      </c>
      <c r="K2212" s="79">
        <f t="shared" si="52"/>
        <v>23</v>
      </c>
      <c r="L2212" s="79">
        <f t="shared" si="54"/>
        <v>-16.875</v>
      </c>
      <c r="M2212" s="29">
        <f>SUMPRODUCT(TEXT(L2212-{0,5,15,25,35},"0;\0")*{0,2,3,3,7})</f>
        <v>0</v>
      </c>
    </row>
    <row r="2213" spans="1:13" ht="13.5">
      <c r="A2213" s="94" t="s">
        <v>2559</v>
      </c>
      <c r="B2213" s="94" t="s">
        <v>847</v>
      </c>
      <c r="C2213" s="87">
        <v>0</v>
      </c>
      <c r="D2213" s="137">
        <v>0</v>
      </c>
      <c r="E2213" s="87" t="s">
        <v>83</v>
      </c>
      <c r="F2213" s="87" t="s">
        <v>780</v>
      </c>
      <c r="G2213" s="88" t="s">
        <v>781</v>
      </c>
      <c r="H2213" s="88">
        <v>410</v>
      </c>
      <c r="I2213" s="88" t="s">
        <v>836</v>
      </c>
      <c r="J2213" s="79">
        <v>6.125</v>
      </c>
      <c r="K2213" s="79">
        <f t="shared" si="52"/>
        <v>15</v>
      </c>
      <c r="L2213" s="79">
        <f t="shared" si="54"/>
        <v>-8.875</v>
      </c>
      <c r="M2213" s="29">
        <f>SUMPRODUCT(TEXT(L2213-{0,5,15,25,35},"0;\0")*{0,2,3,3,7})</f>
        <v>0</v>
      </c>
    </row>
    <row r="2214" spans="1:13" ht="13.5">
      <c r="A2214" s="94" t="s">
        <v>2559</v>
      </c>
      <c r="B2214" s="94" t="s">
        <v>848</v>
      </c>
      <c r="C2214" s="87">
        <v>0</v>
      </c>
      <c r="D2214" s="137">
        <v>2</v>
      </c>
      <c r="E2214" s="87" t="s">
        <v>83</v>
      </c>
      <c r="F2214" s="87" t="s">
        <v>780</v>
      </c>
      <c r="G2214" s="88" t="s">
        <v>781</v>
      </c>
      <c r="H2214" s="88">
        <v>410</v>
      </c>
      <c r="I2214" s="88" t="s">
        <v>836</v>
      </c>
      <c r="J2214" s="79">
        <v>6.125</v>
      </c>
      <c r="K2214" s="79">
        <f t="shared" ref="K2214:K2263" si="55">15+6*C2214/3+6*(D2214/2)/3</f>
        <v>17</v>
      </c>
      <c r="L2214" s="79">
        <f t="shared" si="54"/>
        <v>-10.875</v>
      </c>
      <c r="M2214" s="29">
        <f>SUMPRODUCT(TEXT(L2214-{0,5,15,25,35},"0;\0")*{0,2,3,3,7})</f>
        <v>0</v>
      </c>
    </row>
    <row r="2215" spans="1:13" ht="13.5">
      <c r="A2215" s="94" t="s">
        <v>2559</v>
      </c>
      <c r="B2215" s="94" t="s">
        <v>849</v>
      </c>
      <c r="C2215" s="87">
        <v>0</v>
      </c>
      <c r="D2215" s="137">
        <v>0</v>
      </c>
      <c r="E2215" s="87" t="s">
        <v>83</v>
      </c>
      <c r="F2215" s="87" t="s">
        <v>780</v>
      </c>
      <c r="G2215" s="88" t="s">
        <v>781</v>
      </c>
      <c r="H2215" s="88">
        <v>410</v>
      </c>
      <c r="I2215" s="88" t="s">
        <v>836</v>
      </c>
      <c r="J2215" s="79">
        <v>6.125</v>
      </c>
      <c r="K2215" s="79">
        <f t="shared" si="55"/>
        <v>15</v>
      </c>
      <c r="L2215" s="79">
        <f t="shared" si="54"/>
        <v>-8.875</v>
      </c>
      <c r="M2215" s="29">
        <f>SUMPRODUCT(TEXT(L2215-{0,5,15,25,35},"0;\0")*{0,2,3,3,7})</f>
        <v>0</v>
      </c>
    </row>
    <row r="2216" spans="1:13" ht="13.5">
      <c r="A2216" s="94" t="s">
        <v>2559</v>
      </c>
      <c r="B2216" s="94" t="s">
        <v>850</v>
      </c>
      <c r="C2216" s="87">
        <v>0</v>
      </c>
      <c r="D2216" s="137">
        <v>8</v>
      </c>
      <c r="E2216" s="87" t="s">
        <v>83</v>
      </c>
      <c r="F2216" s="87" t="s">
        <v>780</v>
      </c>
      <c r="G2216" s="88" t="s">
        <v>781</v>
      </c>
      <c r="H2216" s="88">
        <v>410</v>
      </c>
      <c r="I2216" s="88" t="s">
        <v>836</v>
      </c>
      <c r="J2216" s="79">
        <v>6.125</v>
      </c>
      <c r="K2216" s="79">
        <f t="shared" si="55"/>
        <v>23</v>
      </c>
      <c r="L2216" s="79">
        <f t="shared" si="54"/>
        <v>-16.875</v>
      </c>
      <c r="M2216" s="29">
        <f>SUMPRODUCT(TEXT(L2216-{0,5,15,25,35},"0;\0")*{0,2,3,3,7})</f>
        <v>0</v>
      </c>
    </row>
    <row r="2217" spans="1:13" ht="13.5">
      <c r="A2217" s="94" t="s">
        <v>2559</v>
      </c>
      <c r="B2217" s="94" t="s">
        <v>851</v>
      </c>
      <c r="C2217" s="87">
        <v>0</v>
      </c>
      <c r="D2217" s="137">
        <v>6</v>
      </c>
      <c r="E2217" s="87" t="s">
        <v>83</v>
      </c>
      <c r="F2217" s="87" t="s">
        <v>780</v>
      </c>
      <c r="G2217" s="88" t="s">
        <v>781</v>
      </c>
      <c r="H2217" s="88">
        <v>410</v>
      </c>
      <c r="I2217" s="88" t="s">
        <v>836</v>
      </c>
      <c r="J2217" s="79">
        <v>6.125</v>
      </c>
      <c r="K2217" s="79">
        <f t="shared" si="55"/>
        <v>21</v>
      </c>
      <c r="L2217" s="79">
        <f t="shared" si="54"/>
        <v>-14.875</v>
      </c>
      <c r="M2217" s="29">
        <f>SUMPRODUCT(TEXT(L2217-{0,5,15,25,35},"0;\0")*{0,2,3,3,7})</f>
        <v>0</v>
      </c>
    </row>
    <row r="2218" spans="1:13" ht="13.5">
      <c r="A2218" s="94" t="s">
        <v>2559</v>
      </c>
      <c r="B2218" s="94" t="s">
        <v>852</v>
      </c>
      <c r="C2218" s="87">
        <v>0</v>
      </c>
      <c r="D2218" s="137">
        <v>2</v>
      </c>
      <c r="E2218" s="87" t="s">
        <v>83</v>
      </c>
      <c r="F2218" s="87" t="s">
        <v>780</v>
      </c>
      <c r="G2218" s="88" t="s">
        <v>781</v>
      </c>
      <c r="H2218" s="88">
        <v>411</v>
      </c>
      <c r="I2218" s="88" t="s">
        <v>853</v>
      </c>
      <c r="J2218" s="79">
        <v>4.9000000000000004</v>
      </c>
      <c r="K2218" s="79">
        <f t="shared" si="55"/>
        <v>17</v>
      </c>
      <c r="L2218" s="79">
        <f t="shared" si="54"/>
        <v>-12.1</v>
      </c>
      <c r="M2218" s="29">
        <f>SUMPRODUCT(TEXT(L2218-{0,5,15,25,35},"0;\0")*{0,2,3,3,7})</f>
        <v>0</v>
      </c>
    </row>
    <row r="2219" spans="1:13" ht="13.5">
      <c r="A2219" s="94" t="s">
        <v>2559</v>
      </c>
      <c r="B2219" s="94" t="s">
        <v>854</v>
      </c>
      <c r="C2219" s="87">
        <v>0</v>
      </c>
      <c r="D2219" s="137">
        <v>2</v>
      </c>
      <c r="E2219" s="87" t="s">
        <v>83</v>
      </c>
      <c r="F2219" s="87" t="s">
        <v>780</v>
      </c>
      <c r="G2219" s="88" t="s">
        <v>781</v>
      </c>
      <c r="H2219" s="88">
        <v>411</v>
      </c>
      <c r="I2219" s="88" t="s">
        <v>853</v>
      </c>
      <c r="J2219" s="79">
        <v>4.9000000000000004</v>
      </c>
      <c r="K2219" s="79">
        <f t="shared" si="55"/>
        <v>17</v>
      </c>
      <c r="L2219" s="79">
        <f t="shared" si="54"/>
        <v>-12.1</v>
      </c>
      <c r="M2219" s="29">
        <f>SUMPRODUCT(TEXT(L2219-{0,5,15,25,35},"0;\0")*{0,2,3,3,7})</f>
        <v>0</v>
      </c>
    </row>
    <row r="2220" spans="1:13" ht="13.5">
      <c r="A2220" s="94" t="s">
        <v>2559</v>
      </c>
      <c r="B2220" s="94" t="s">
        <v>855</v>
      </c>
      <c r="C2220" s="87">
        <v>0</v>
      </c>
      <c r="D2220" s="137">
        <v>3</v>
      </c>
      <c r="E2220" s="87" t="s">
        <v>83</v>
      </c>
      <c r="F2220" s="87" t="s">
        <v>780</v>
      </c>
      <c r="G2220" s="88" t="s">
        <v>781</v>
      </c>
      <c r="H2220" s="88">
        <v>411</v>
      </c>
      <c r="I2220" s="88" t="s">
        <v>853</v>
      </c>
      <c r="J2220" s="79">
        <v>4.9000000000000004</v>
      </c>
      <c r="K2220" s="79">
        <f t="shared" si="55"/>
        <v>18</v>
      </c>
      <c r="L2220" s="79">
        <f t="shared" si="54"/>
        <v>-13.1</v>
      </c>
      <c r="M2220" s="29">
        <f>SUMPRODUCT(TEXT(L2220-{0,5,15,25,35},"0;\0")*{0,2,3,3,7})</f>
        <v>0</v>
      </c>
    </row>
    <row r="2221" spans="1:13" ht="13.5">
      <c r="A2221" s="94" t="s">
        <v>2559</v>
      </c>
      <c r="B2221" s="94" t="s">
        <v>856</v>
      </c>
      <c r="C2221" s="87">
        <v>0</v>
      </c>
      <c r="D2221" s="137">
        <v>0</v>
      </c>
      <c r="E2221" s="87" t="s">
        <v>83</v>
      </c>
      <c r="F2221" s="87" t="s">
        <v>780</v>
      </c>
      <c r="G2221" s="88" t="s">
        <v>781</v>
      </c>
      <c r="H2221" s="88">
        <v>411</v>
      </c>
      <c r="I2221" s="88" t="s">
        <v>853</v>
      </c>
      <c r="J2221" s="79">
        <v>4.9000000000000004</v>
      </c>
      <c r="K2221" s="79">
        <f t="shared" si="55"/>
        <v>15</v>
      </c>
      <c r="L2221" s="79">
        <f t="shared" si="54"/>
        <v>-10.1</v>
      </c>
      <c r="M2221" s="29">
        <f>SUMPRODUCT(TEXT(L2221-{0,5,15,25,35},"0;\0")*{0,2,3,3,7})</f>
        <v>0</v>
      </c>
    </row>
    <row r="2222" spans="1:13" ht="13.5">
      <c r="A2222" s="94" t="s">
        <v>2559</v>
      </c>
      <c r="B2222" s="94" t="s">
        <v>857</v>
      </c>
      <c r="C2222" s="87">
        <v>0</v>
      </c>
      <c r="D2222" s="137">
        <v>7</v>
      </c>
      <c r="E2222" s="87" t="s">
        <v>83</v>
      </c>
      <c r="F2222" s="87" t="s">
        <v>780</v>
      </c>
      <c r="G2222" s="134" t="s">
        <v>781</v>
      </c>
      <c r="H2222" s="88">
        <v>411</v>
      </c>
      <c r="I2222" s="88" t="s">
        <v>853</v>
      </c>
      <c r="J2222" s="79">
        <v>4.9000000000000004</v>
      </c>
      <c r="K2222" s="79">
        <f t="shared" si="55"/>
        <v>22</v>
      </c>
      <c r="L2222" s="79">
        <f t="shared" si="54"/>
        <v>-17.100000000000001</v>
      </c>
      <c r="M2222" s="29">
        <f>SUMPRODUCT(TEXT(L2222-{0,5,15,25,35},"0;\0")*{0,2,3,3,7})</f>
        <v>0</v>
      </c>
    </row>
    <row r="2223" spans="1:13" ht="13.5">
      <c r="A2223" s="94" t="s">
        <v>2559</v>
      </c>
      <c r="B2223" s="94" t="s">
        <v>858</v>
      </c>
      <c r="C2223" s="87">
        <v>0</v>
      </c>
      <c r="D2223" s="137">
        <v>0</v>
      </c>
      <c r="E2223" s="87" t="s">
        <v>83</v>
      </c>
      <c r="F2223" s="87" t="s">
        <v>780</v>
      </c>
      <c r="G2223" s="134" t="s">
        <v>781</v>
      </c>
      <c r="H2223" s="88">
        <v>411</v>
      </c>
      <c r="I2223" s="88" t="s">
        <v>853</v>
      </c>
      <c r="J2223" s="79">
        <v>4.9000000000000004</v>
      </c>
      <c r="K2223" s="79">
        <f t="shared" si="55"/>
        <v>15</v>
      </c>
      <c r="L2223" s="79">
        <f t="shared" si="54"/>
        <v>-10.1</v>
      </c>
      <c r="M2223" s="29">
        <f>SUMPRODUCT(TEXT(L2223-{0,5,15,25,35},"0;\0")*{0,2,3,3,7})</f>
        <v>0</v>
      </c>
    </row>
    <row r="2224" spans="1:13" ht="13.5">
      <c r="A2224" s="94" t="s">
        <v>2559</v>
      </c>
      <c r="B2224" s="94" t="s">
        <v>859</v>
      </c>
      <c r="C2224" s="87">
        <v>0</v>
      </c>
      <c r="D2224" s="137">
        <v>8</v>
      </c>
      <c r="E2224" s="87" t="s">
        <v>83</v>
      </c>
      <c r="F2224" s="87" t="s">
        <v>780</v>
      </c>
      <c r="G2224" s="134" t="s">
        <v>781</v>
      </c>
      <c r="H2224" s="88">
        <v>411</v>
      </c>
      <c r="I2224" s="88" t="s">
        <v>853</v>
      </c>
      <c r="J2224" s="79">
        <v>4.9000000000000004</v>
      </c>
      <c r="K2224" s="79">
        <f t="shared" si="55"/>
        <v>23</v>
      </c>
      <c r="L2224" s="79">
        <f t="shared" si="54"/>
        <v>-18.100000000000001</v>
      </c>
      <c r="M2224" s="29">
        <f>SUMPRODUCT(TEXT(L2224-{0,5,15,25,35},"0;\0")*{0,2,3,3,7})</f>
        <v>0</v>
      </c>
    </row>
    <row r="2225" spans="1:13" ht="13.5">
      <c r="A2225" s="94" t="s">
        <v>2559</v>
      </c>
      <c r="B2225" s="94" t="s">
        <v>860</v>
      </c>
      <c r="C2225" s="87">
        <v>0</v>
      </c>
      <c r="D2225" s="137">
        <v>0</v>
      </c>
      <c r="E2225" s="87" t="s">
        <v>83</v>
      </c>
      <c r="F2225" s="87" t="s">
        <v>780</v>
      </c>
      <c r="G2225" s="134" t="s">
        <v>781</v>
      </c>
      <c r="H2225" s="88">
        <v>411</v>
      </c>
      <c r="I2225" s="88" t="s">
        <v>853</v>
      </c>
      <c r="J2225" s="79">
        <v>4.9000000000000004</v>
      </c>
      <c r="K2225" s="79">
        <f t="shared" si="55"/>
        <v>15</v>
      </c>
      <c r="L2225" s="79">
        <f t="shared" si="54"/>
        <v>-10.1</v>
      </c>
      <c r="M2225" s="29">
        <f>SUMPRODUCT(TEXT(L2225-{0,5,15,25,35},"0;\0")*{0,2,3,3,7})</f>
        <v>0</v>
      </c>
    </row>
    <row r="2226" spans="1:13" ht="13.5">
      <c r="A2226" s="94" t="s">
        <v>2559</v>
      </c>
      <c r="B2226" s="94" t="s">
        <v>861</v>
      </c>
      <c r="C2226" s="87">
        <v>0</v>
      </c>
      <c r="D2226" s="137">
        <v>8</v>
      </c>
      <c r="E2226" s="87" t="s">
        <v>83</v>
      </c>
      <c r="F2226" s="87" t="s">
        <v>780</v>
      </c>
      <c r="G2226" s="134" t="s">
        <v>781</v>
      </c>
      <c r="H2226" s="88">
        <v>411</v>
      </c>
      <c r="I2226" s="88" t="s">
        <v>853</v>
      </c>
      <c r="J2226" s="79">
        <v>4.9000000000000004</v>
      </c>
      <c r="K2226" s="79">
        <f t="shared" si="55"/>
        <v>23</v>
      </c>
      <c r="L2226" s="79">
        <f t="shared" si="54"/>
        <v>-18.100000000000001</v>
      </c>
      <c r="M2226" s="29">
        <f>SUMPRODUCT(TEXT(L2226-{0,5,15,25,35},"0;\0")*{0,2,3,3,7})</f>
        <v>0</v>
      </c>
    </row>
    <row r="2227" spans="1:13" ht="13.5">
      <c r="A2227" s="94" t="s">
        <v>2559</v>
      </c>
      <c r="B2227" s="94" t="s">
        <v>862</v>
      </c>
      <c r="C2227" s="87">
        <v>0</v>
      </c>
      <c r="D2227" s="137">
        <v>0</v>
      </c>
      <c r="E2227" s="87" t="s">
        <v>83</v>
      </c>
      <c r="F2227" s="87" t="s">
        <v>780</v>
      </c>
      <c r="G2227" s="134" t="s">
        <v>781</v>
      </c>
      <c r="H2227" s="88">
        <v>411</v>
      </c>
      <c r="I2227" s="88" t="s">
        <v>853</v>
      </c>
      <c r="J2227" s="79">
        <v>4.9000000000000004</v>
      </c>
      <c r="K2227" s="79">
        <f t="shared" si="55"/>
        <v>15</v>
      </c>
      <c r="L2227" s="79">
        <f t="shared" si="54"/>
        <v>-10.1</v>
      </c>
      <c r="M2227" s="29">
        <f>SUMPRODUCT(TEXT(L2227-{0,5,15,25,35},"0;\0")*{0,2,3,3,7})</f>
        <v>0</v>
      </c>
    </row>
    <row r="2228" spans="1:13" ht="13.5">
      <c r="A2228" s="94" t="s">
        <v>2559</v>
      </c>
      <c r="B2228" s="94" t="s">
        <v>863</v>
      </c>
      <c r="C2228" s="87">
        <v>0</v>
      </c>
      <c r="D2228" s="137">
        <v>0</v>
      </c>
      <c r="E2228" s="87" t="s">
        <v>83</v>
      </c>
      <c r="F2228" s="87" t="s">
        <v>780</v>
      </c>
      <c r="G2228" s="134" t="s">
        <v>781</v>
      </c>
      <c r="H2228" s="105">
        <v>412</v>
      </c>
      <c r="I2228" s="88" t="s">
        <v>864</v>
      </c>
      <c r="J2228" s="79">
        <v>1.5</v>
      </c>
      <c r="K2228" s="79">
        <f t="shared" si="55"/>
        <v>15</v>
      </c>
      <c r="L2228" s="79">
        <f t="shared" si="54"/>
        <v>-13.5</v>
      </c>
      <c r="M2228" s="29">
        <f>SUMPRODUCT(TEXT(L2228-{0,5,15,25,35},"0;\0")*{0,2,3,3,7})</f>
        <v>0</v>
      </c>
    </row>
    <row r="2229" spans="1:13" ht="13.5">
      <c r="A2229" s="94" t="s">
        <v>2559</v>
      </c>
      <c r="B2229" s="94" t="s">
        <v>865</v>
      </c>
      <c r="C2229" s="87">
        <v>0</v>
      </c>
      <c r="D2229" s="137">
        <v>0</v>
      </c>
      <c r="E2229" s="87" t="s">
        <v>83</v>
      </c>
      <c r="F2229" s="87" t="s">
        <v>780</v>
      </c>
      <c r="G2229" s="134" t="s">
        <v>781</v>
      </c>
      <c r="H2229" s="105">
        <v>412</v>
      </c>
      <c r="I2229" s="88" t="s">
        <v>864</v>
      </c>
      <c r="J2229" s="79">
        <v>1.5</v>
      </c>
      <c r="K2229" s="79">
        <f t="shared" si="55"/>
        <v>15</v>
      </c>
      <c r="L2229" s="79">
        <f t="shared" si="54"/>
        <v>-13.5</v>
      </c>
      <c r="M2229" s="29">
        <f>SUMPRODUCT(TEXT(L2229-{0,5,15,25,35},"0;\0")*{0,2,3,3,7})</f>
        <v>0</v>
      </c>
    </row>
    <row r="2230" spans="1:13" ht="13.5">
      <c r="A2230" s="94" t="s">
        <v>2559</v>
      </c>
      <c r="B2230" s="94" t="s">
        <v>866</v>
      </c>
      <c r="C2230" s="87">
        <v>0</v>
      </c>
      <c r="D2230" s="137">
        <v>0</v>
      </c>
      <c r="E2230" s="87" t="s">
        <v>83</v>
      </c>
      <c r="F2230" s="87" t="s">
        <v>780</v>
      </c>
      <c r="G2230" s="134" t="s">
        <v>781</v>
      </c>
      <c r="H2230" s="105">
        <v>412</v>
      </c>
      <c r="I2230" s="88" t="s">
        <v>864</v>
      </c>
      <c r="J2230" s="79">
        <v>1.5</v>
      </c>
      <c r="K2230" s="79">
        <f t="shared" si="55"/>
        <v>15</v>
      </c>
      <c r="L2230" s="79">
        <f t="shared" si="54"/>
        <v>-13.5</v>
      </c>
      <c r="M2230" s="29">
        <f>SUMPRODUCT(TEXT(L2230-{0,5,15,25,35},"0;\0")*{0,2,3,3,7})</f>
        <v>0</v>
      </c>
    </row>
    <row r="2231" spans="1:13" ht="13.5">
      <c r="A2231" s="94" t="s">
        <v>2559</v>
      </c>
      <c r="B2231" s="94" t="s">
        <v>867</v>
      </c>
      <c r="C2231" s="87">
        <v>0</v>
      </c>
      <c r="D2231" s="137">
        <v>0</v>
      </c>
      <c r="E2231" s="87" t="s">
        <v>83</v>
      </c>
      <c r="F2231" s="87" t="s">
        <v>780</v>
      </c>
      <c r="G2231" s="134" t="s">
        <v>781</v>
      </c>
      <c r="H2231" s="105">
        <v>412</v>
      </c>
      <c r="I2231" s="88" t="s">
        <v>864</v>
      </c>
      <c r="J2231" s="79">
        <v>1.5</v>
      </c>
      <c r="K2231" s="79">
        <f t="shared" si="55"/>
        <v>15</v>
      </c>
      <c r="L2231" s="79">
        <f t="shared" si="54"/>
        <v>-13.5</v>
      </c>
      <c r="M2231" s="29">
        <f>SUMPRODUCT(TEXT(L2231-{0,5,15,25,35},"0;\0")*{0,2,3,3,7})</f>
        <v>0</v>
      </c>
    </row>
    <row r="2232" spans="1:13" ht="13.5">
      <c r="A2232" s="94" t="s">
        <v>2559</v>
      </c>
      <c r="B2232" s="94" t="s">
        <v>868</v>
      </c>
      <c r="C2232" s="87">
        <v>0</v>
      </c>
      <c r="D2232" s="137">
        <v>0</v>
      </c>
      <c r="E2232" s="87" t="s">
        <v>83</v>
      </c>
      <c r="F2232" s="87" t="s">
        <v>780</v>
      </c>
      <c r="G2232" s="134" t="s">
        <v>781</v>
      </c>
      <c r="H2232" s="105">
        <v>412</v>
      </c>
      <c r="I2232" s="88" t="s">
        <v>864</v>
      </c>
      <c r="J2232" s="79">
        <v>1.5</v>
      </c>
      <c r="K2232" s="79">
        <f t="shared" si="55"/>
        <v>15</v>
      </c>
      <c r="L2232" s="79">
        <f t="shared" si="54"/>
        <v>-13.5</v>
      </c>
      <c r="M2232" s="29">
        <f>SUMPRODUCT(TEXT(L2232-{0,5,15,25,35},"0;\0")*{0,2,3,3,7})</f>
        <v>0</v>
      </c>
    </row>
    <row r="2233" spans="1:13" ht="13.5">
      <c r="A2233" s="94" t="s">
        <v>2559</v>
      </c>
      <c r="B2233" s="94" t="s">
        <v>869</v>
      </c>
      <c r="C2233" s="88">
        <v>0</v>
      </c>
      <c r="D2233" s="137">
        <v>0</v>
      </c>
      <c r="E2233" s="88" t="s">
        <v>83</v>
      </c>
      <c r="F2233" s="88" t="s">
        <v>780</v>
      </c>
      <c r="G2233" s="134" t="s">
        <v>781</v>
      </c>
      <c r="H2233" s="105">
        <v>412</v>
      </c>
      <c r="I2233" s="88" t="s">
        <v>864</v>
      </c>
      <c r="J2233" s="78">
        <v>1.5</v>
      </c>
      <c r="K2233" s="79">
        <f t="shared" si="55"/>
        <v>15</v>
      </c>
      <c r="L2233" s="79">
        <f t="shared" si="54"/>
        <v>-13.5</v>
      </c>
      <c r="M2233" s="29">
        <f>SUMPRODUCT(TEXT(L2233-{0,5,15,25,35},"0;\0")*{0,2,3,3,7})</f>
        <v>0</v>
      </c>
    </row>
    <row r="2234" spans="1:13" ht="13.5">
      <c r="A2234" s="94" t="s">
        <v>2559</v>
      </c>
      <c r="B2234" s="94" t="s">
        <v>870</v>
      </c>
      <c r="C2234" s="88">
        <v>0</v>
      </c>
      <c r="D2234" s="137">
        <v>0</v>
      </c>
      <c r="E2234" s="88" t="s">
        <v>83</v>
      </c>
      <c r="F2234" s="88" t="s">
        <v>780</v>
      </c>
      <c r="G2234" s="134" t="s">
        <v>781</v>
      </c>
      <c r="H2234" s="105">
        <v>412</v>
      </c>
      <c r="I2234" s="88" t="s">
        <v>864</v>
      </c>
      <c r="J2234" s="78">
        <v>1.5</v>
      </c>
      <c r="K2234" s="79">
        <f t="shared" si="55"/>
        <v>15</v>
      </c>
      <c r="L2234" s="79">
        <f t="shared" si="54"/>
        <v>-13.5</v>
      </c>
      <c r="M2234" s="29">
        <f>SUMPRODUCT(TEXT(L2234-{0,5,15,25,35},"0;\0")*{0,2,3,3,7})</f>
        <v>0</v>
      </c>
    </row>
    <row r="2235" spans="1:13" ht="13.5">
      <c r="A2235" s="94" t="s">
        <v>2559</v>
      </c>
      <c r="B2235" s="94" t="s">
        <v>871</v>
      </c>
      <c r="C2235" s="87">
        <v>0</v>
      </c>
      <c r="D2235" s="137">
        <v>0</v>
      </c>
      <c r="E2235" s="87" t="s">
        <v>83</v>
      </c>
      <c r="F2235" s="87" t="s">
        <v>780</v>
      </c>
      <c r="G2235" s="88" t="s">
        <v>781</v>
      </c>
      <c r="H2235" s="105">
        <v>412</v>
      </c>
      <c r="I2235" s="88" t="s">
        <v>864</v>
      </c>
      <c r="J2235" s="79">
        <v>1.5</v>
      </c>
      <c r="K2235" s="79">
        <f t="shared" si="55"/>
        <v>15</v>
      </c>
      <c r="L2235" s="79">
        <f t="shared" si="54"/>
        <v>-13.5</v>
      </c>
      <c r="M2235" s="29">
        <f>SUMPRODUCT(TEXT(L2235-{0,5,15,25,35},"0;\0")*{0,2,3,3,7})</f>
        <v>0</v>
      </c>
    </row>
    <row r="2236" spans="1:13" ht="13.5">
      <c r="A2236" s="94" t="s">
        <v>2559</v>
      </c>
      <c r="B2236" s="94" t="s">
        <v>872</v>
      </c>
      <c r="C2236" s="87">
        <v>0</v>
      </c>
      <c r="D2236" s="137">
        <v>0</v>
      </c>
      <c r="E2236" s="87" t="s">
        <v>83</v>
      </c>
      <c r="F2236" s="87" t="s">
        <v>780</v>
      </c>
      <c r="G2236" s="88" t="s">
        <v>781</v>
      </c>
      <c r="H2236" s="105">
        <v>412</v>
      </c>
      <c r="I2236" s="88" t="s">
        <v>864</v>
      </c>
      <c r="J2236" s="79">
        <v>1.5</v>
      </c>
      <c r="K2236" s="79">
        <f t="shared" si="55"/>
        <v>15</v>
      </c>
      <c r="L2236" s="79">
        <f t="shared" si="54"/>
        <v>-13.5</v>
      </c>
      <c r="M2236" s="29">
        <f>SUMPRODUCT(TEXT(L2236-{0,5,15,25,35},"0;\0")*{0,2,3,3,7})</f>
        <v>0</v>
      </c>
    </row>
    <row r="2237" spans="1:13" ht="13.5">
      <c r="A2237" s="60" t="s">
        <v>2559</v>
      </c>
      <c r="B2237" s="60" t="s">
        <v>873</v>
      </c>
      <c r="C2237" s="87">
        <v>0</v>
      </c>
      <c r="D2237" s="137">
        <v>0</v>
      </c>
      <c r="E2237" s="87" t="s">
        <v>83</v>
      </c>
      <c r="F2237" s="87" t="s">
        <v>780</v>
      </c>
      <c r="G2237" s="88" t="s">
        <v>781</v>
      </c>
      <c r="H2237" s="105">
        <v>412</v>
      </c>
      <c r="I2237" s="88" t="s">
        <v>864</v>
      </c>
      <c r="J2237" s="79">
        <v>1.5</v>
      </c>
      <c r="K2237" s="79">
        <f t="shared" si="55"/>
        <v>15</v>
      </c>
      <c r="L2237" s="79">
        <f t="shared" si="54"/>
        <v>-13.5</v>
      </c>
      <c r="M2237" s="29">
        <f>SUMPRODUCT(TEXT(L2237-{0,5,15,25,35},"0;\0")*{0,2,3,3,7})</f>
        <v>0</v>
      </c>
    </row>
    <row r="2238" spans="1:13" ht="13.5">
      <c r="A2238" s="94" t="s">
        <v>2559</v>
      </c>
      <c r="B2238" s="94" t="s">
        <v>874</v>
      </c>
      <c r="C2238" s="87">
        <v>0</v>
      </c>
      <c r="D2238" s="137">
        <v>0</v>
      </c>
      <c r="E2238" s="87" t="s">
        <v>83</v>
      </c>
      <c r="F2238" s="87" t="s">
        <v>780</v>
      </c>
      <c r="G2238" s="88" t="s">
        <v>781</v>
      </c>
      <c r="H2238" s="105">
        <v>412</v>
      </c>
      <c r="I2238" s="88" t="s">
        <v>864</v>
      </c>
      <c r="J2238" s="79">
        <v>1.5</v>
      </c>
      <c r="K2238" s="79">
        <f t="shared" si="55"/>
        <v>15</v>
      </c>
      <c r="L2238" s="79">
        <f t="shared" si="54"/>
        <v>-13.5</v>
      </c>
      <c r="M2238" s="29">
        <f>SUMPRODUCT(TEXT(L2238-{0,5,15,25,35},"0;\0")*{0,2,3,3,7})</f>
        <v>0</v>
      </c>
    </row>
    <row r="2239" spans="1:13" ht="13.5">
      <c r="A2239" s="94" t="s">
        <v>2559</v>
      </c>
      <c r="B2239" s="94" t="s">
        <v>875</v>
      </c>
      <c r="C2239" s="87">
        <v>0</v>
      </c>
      <c r="D2239" s="137">
        <v>0</v>
      </c>
      <c r="E2239" s="87" t="s">
        <v>83</v>
      </c>
      <c r="F2239" s="87" t="s">
        <v>780</v>
      </c>
      <c r="G2239" s="88" t="s">
        <v>781</v>
      </c>
      <c r="H2239" s="105">
        <v>412</v>
      </c>
      <c r="I2239" s="88" t="s">
        <v>864</v>
      </c>
      <c r="J2239" s="79">
        <v>1.5</v>
      </c>
      <c r="K2239" s="79">
        <f t="shared" si="55"/>
        <v>15</v>
      </c>
      <c r="L2239" s="79">
        <f t="shared" si="54"/>
        <v>-13.5</v>
      </c>
      <c r="M2239" s="29">
        <f>SUMPRODUCT(TEXT(L2239-{0,5,15,25,35},"0;\0")*{0,2,3,3,7})</f>
        <v>0</v>
      </c>
    </row>
    <row r="2240" spans="1:13" ht="13.5">
      <c r="A2240" s="94" t="s">
        <v>2559</v>
      </c>
      <c r="B2240" s="94" t="s">
        <v>876</v>
      </c>
      <c r="C2240" s="87">
        <v>0</v>
      </c>
      <c r="D2240" s="137">
        <v>0</v>
      </c>
      <c r="E2240" s="87" t="s">
        <v>83</v>
      </c>
      <c r="F2240" s="87" t="s">
        <v>780</v>
      </c>
      <c r="G2240" s="88" t="s">
        <v>781</v>
      </c>
      <c r="H2240" s="105">
        <v>412</v>
      </c>
      <c r="I2240" s="88" t="s">
        <v>864</v>
      </c>
      <c r="J2240" s="79">
        <v>1.5</v>
      </c>
      <c r="K2240" s="79">
        <f t="shared" si="55"/>
        <v>15</v>
      </c>
      <c r="L2240" s="79">
        <f t="shared" si="54"/>
        <v>-13.5</v>
      </c>
      <c r="M2240" s="29">
        <f>SUMPRODUCT(TEXT(L2240-{0,5,15,25,35},"0;\0")*{0,2,3,3,7})</f>
        <v>0</v>
      </c>
    </row>
    <row r="2241" spans="1:13" ht="13.5">
      <c r="A2241" s="94" t="s">
        <v>2559</v>
      </c>
      <c r="B2241" s="94" t="s">
        <v>877</v>
      </c>
      <c r="C2241" s="87">
        <v>0</v>
      </c>
      <c r="D2241" s="137">
        <v>0</v>
      </c>
      <c r="E2241" s="87" t="s">
        <v>83</v>
      </c>
      <c r="F2241" s="87" t="s">
        <v>780</v>
      </c>
      <c r="G2241" s="88" t="s">
        <v>781</v>
      </c>
      <c r="H2241" s="105">
        <v>412</v>
      </c>
      <c r="I2241" s="88" t="s">
        <v>864</v>
      </c>
      <c r="J2241" s="79">
        <v>1.5</v>
      </c>
      <c r="K2241" s="79">
        <f t="shared" si="55"/>
        <v>15</v>
      </c>
      <c r="L2241" s="79">
        <f t="shared" si="54"/>
        <v>-13.5</v>
      </c>
      <c r="M2241" s="29">
        <f>SUMPRODUCT(TEXT(L2241-{0,5,15,25,35},"0;\0")*{0,2,3,3,7})</f>
        <v>0</v>
      </c>
    </row>
    <row r="2242" spans="1:13" ht="13.5">
      <c r="A2242" s="94" t="s">
        <v>2559</v>
      </c>
      <c r="B2242" s="94" t="s">
        <v>878</v>
      </c>
      <c r="C2242" s="87">
        <v>0</v>
      </c>
      <c r="D2242" s="137">
        <v>0</v>
      </c>
      <c r="E2242" s="87" t="s">
        <v>83</v>
      </c>
      <c r="F2242" s="87" t="s">
        <v>780</v>
      </c>
      <c r="G2242" s="88" t="s">
        <v>781</v>
      </c>
      <c r="H2242" s="105">
        <v>412</v>
      </c>
      <c r="I2242" s="88" t="s">
        <v>864</v>
      </c>
      <c r="J2242" s="79">
        <v>1.5</v>
      </c>
      <c r="K2242" s="79">
        <f t="shared" si="55"/>
        <v>15</v>
      </c>
      <c r="L2242" s="79">
        <f t="shared" si="54"/>
        <v>-13.5</v>
      </c>
      <c r="M2242" s="29">
        <f>SUMPRODUCT(TEXT(L2242-{0,5,15,25,35},"0;\0")*{0,2,3,3,7})</f>
        <v>0</v>
      </c>
    </row>
    <row r="2243" spans="1:13" ht="13.5">
      <c r="A2243" s="94" t="s">
        <v>2559</v>
      </c>
      <c r="B2243" s="94" t="s">
        <v>879</v>
      </c>
      <c r="C2243" s="87">
        <v>0</v>
      </c>
      <c r="D2243" s="137">
        <v>0</v>
      </c>
      <c r="E2243" s="87" t="s">
        <v>83</v>
      </c>
      <c r="F2243" s="87" t="s">
        <v>780</v>
      </c>
      <c r="G2243" s="88" t="s">
        <v>781</v>
      </c>
      <c r="H2243" s="105">
        <v>412</v>
      </c>
      <c r="I2243" s="88" t="s">
        <v>864</v>
      </c>
      <c r="J2243" s="79">
        <v>1.5</v>
      </c>
      <c r="K2243" s="79">
        <f t="shared" si="55"/>
        <v>15</v>
      </c>
      <c r="L2243" s="79">
        <f t="shared" si="54"/>
        <v>-13.5</v>
      </c>
      <c r="M2243" s="29">
        <f>SUMPRODUCT(TEXT(L2243-{0,5,15,25,35},"0;\0")*{0,2,3,3,7})</f>
        <v>0</v>
      </c>
    </row>
    <row r="2244" spans="1:13" ht="13.5">
      <c r="A2244" s="94" t="s">
        <v>2559</v>
      </c>
      <c r="B2244" s="94" t="s">
        <v>880</v>
      </c>
      <c r="C2244" s="87">
        <v>0</v>
      </c>
      <c r="D2244" s="137">
        <v>0</v>
      </c>
      <c r="E2244" s="87" t="s">
        <v>83</v>
      </c>
      <c r="F2244" s="87" t="s">
        <v>780</v>
      </c>
      <c r="G2244" s="88" t="s">
        <v>781</v>
      </c>
      <c r="H2244" s="105">
        <v>412</v>
      </c>
      <c r="I2244" s="88" t="s">
        <v>864</v>
      </c>
      <c r="J2244" s="79">
        <v>1.5</v>
      </c>
      <c r="K2244" s="79">
        <f t="shared" si="55"/>
        <v>15</v>
      </c>
      <c r="L2244" s="79">
        <f t="shared" si="54"/>
        <v>-13.5</v>
      </c>
      <c r="M2244" s="29">
        <f>SUMPRODUCT(TEXT(L2244-{0,5,15,25,35},"0;\0")*{0,2,3,3,7})</f>
        <v>0</v>
      </c>
    </row>
    <row r="2245" spans="1:13" ht="13.5">
      <c r="A2245" s="94" t="s">
        <v>2559</v>
      </c>
      <c r="B2245" s="94" t="s">
        <v>881</v>
      </c>
      <c r="C2245" s="87">
        <v>0</v>
      </c>
      <c r="D2245" s="137">
        <v>0</v>
      </c>
      <c r="E2245" s="87" t="s">
        <v>83</v>
      </c>
      <c r="F2245" s="87" t="s">
        <v>780</v>
      </c>
      <c r="G2245" s="88" t="s">
        <v>781</v>
      </c>
      <c r="H2245" s="105">
        <v>412</v>
      </c>
      <c r="I2245" s="88" t="s">
        <v>864</v>
      </c>
      <c r="J2245" s="79">
        <v>1.5</v>
      </c>
      <c r="K2245" s="79">
        <f t="shared" si="55"/>
        <v>15</v>
      </c>
      <c r="L2245" s="79">
        <f t="shared" si="54"/>
        <v>-13.5</v>
      </c>
      <c r="M2245" s="29">
        <f>SUMPRODUCT(TEXT(L2245-{0,5,15,25,35},"0;\0")*{0,2,3,3,7})</f>
        <v>0</v>
      </c>
    </row>
    <row r="2246" spans="1:13" ht="13.5">
      <c r="A2246" s="94" t="s">
        <v>2559</v>
      </c>
      <c r="B2246" s="94" t="s">
        <v>882</v>
      </c>
      <c r="C2246" s="87">
        <v>0</v>
      </c>
      <c r="D2246" s="137">
        <v>0</v>
      </c>
      <c r="E2246" s="87" t="s">
        <v>83</v>
      </c>
      <c r="F2246" s="87" t="s">
        <v>780</v>
      </c>
      <c r="G2246" s="88" t="s">
        <v>781</v>
      </c>
      <c r="H2246" s="105">
        <v>412</v>
      </c>
      <c r="I2246" s="88" t="s">
        <v>864</v>
      </c>
      <c r="J2246" s="79">
        <v>1.5</v>
      </c>
      <c r="K2246" s="79">
        <f t="shared" si="55"/>
        <v>15</v>
      </c>
      <c r="L2246" s="79">
        <f t="shared" si="54"/>
        <v>-13.5</v>
      </c>
      <c r="M2246" s="29">
        <f>SUMPRODUCT(TEXT(L2246-{0,5,15,25,35},"0;\0")*{0,2,3,3,7})</f>
        <v>0</v>
      </c>
    </row>
    <row r="2247" spans="1:13" ht="13.5">
      <c r="A2247" s="94" t="s">
        <v>2559</v>
      </c>
      <c r="B2247" s="94" t="s">
        <v>883</v>
      </c>
      <c r="C2247" s="87">
        <v>0</v>
      </c>
      <c r="D2247" s="137">
        <v>0</v>
      </c>
      <c r="E2247" s="87" t="s">
        <v>83</v>
      </c>
      <c r="F2247" s="87" t="s">
        <v>780</v>
      </c>
      <c r="G2247" s="88" t="s">
        <v>781</v>
      </c>
      <c r="H2247" s="105">
        <v>412</v>
      </c>
      <c r="I2247" s="88" t="s">
        <v>864</v>
      </c>
      <c r="J2247" s="79">
        <v>1.5</v>
      </c>
      <c r="K2247" s="79">
        <f t="shared" si="55"/>
        <v>15</v>
      </c>
      <c r="L2247" s="79">
        <f t="shared" si="54"/>
        <v>-13.5</v>
      </c>
      <c r="M2247" s="29">
        <f>SUMPRODUCT(TEXT(L2247-{0,5,15,25,35},"0;\0")*{0,2,3,3,7})</f>
        <v>0</v>
      </c>
    </row>
    <row r="2248" spans="1:13" ht="13.5">
      <c r="A2248" s="94" t="s">
        <v>2559</v>
      </c>
      <c r="B2248" s="94" t="s">
        <v>884</v>
      </c>
      <c r="C2248" s="87">
        <v>0</v>
      </c>
      <c r="D2248" s="137">
        <v>0</v>
      </c>
      <c r="E2248" s="87" t="s">
        <v>83</v>
      </c>
      <c r="F2248" s="87" t="s">
        <v>780</v>
      </c>
      <c r="G2248" s="88" t="s">
        <v>781</v>
      </c>
      <c r="H2248" s="105">
        <v>412</v>
      </c>
      <c r="I2248" s="88" t="s">
        <v>864</v>
      </c>
      <c r="J2248" s="79">
        <v>1.5</v>
      </c>
      <c r="K2248" s="79">
        <f t="shared" si="55"/>
        <v>15</v>
      </c>
      <c r="L2248" s="79">
        <f t="shared" si="54"/>
        <v>-13.5</v>
      </c>
      <c r="M2248" s="29">
        <f>SUMPRODUCT(TEXT(L2248-{0,5,15,25,35},"0;\0")*{0,2,3,3,7})</f>
        <v>0</v>
      </c>
    </row>
    <row r="2249" spans="1:13" ht="13.5">
      <c r="A2249" s="94" t="s">
        <v>2559</v>
      </c>
      <c r="B2249" s="94" t="s">
        <v>885</v>
      </c>
      <c r="C2249" s="87">
        <v>0</v>
      </c>
      <c r="D2249" s="137">
        <v>7</v>
      </c>
      <c r="E2249" s="87" t="s">
        <v>83</v>
      </c>
      <c r="F2249" s="87" t="s">
        <v>780</v>
      </c>
      <c r="G2249" s="88" t="s">
        <v>781</v>
      </c>
      <c r="H2249" s="105">
        <v>412</v>
      </c>
      <c r="I2249" s="88" t="s">
        <v>864</v>
      </c>
      <c r="J2249" s="79">
        <v>1.5</v>
      </c>
      <c r="K2249" s="79">
        <f t="shared" si="55"/>
        <v>22</v>
      </c>
      <c r="L2249" s="79">
        <f t="shared" si="54"/>
        <v>-20.5</v>
      </c>
      <c r="M2249" s="29">
        <f>SUMPRODUCT(TEXT(L2249-{0,5,15,25,35},"0;\0")*{0,2,3,3,7})</f>
        <v>0</v>
      </c>
    </row>
    <row r="2250" spans="1:13" ht="13.5">
      <c r="A2250" s="94" t="s">
        <v>2559</v>
      </c>
      <c r="B2250" s="94" t="s">
        <v>886</v>
      </c>
      <c r="C2250" s="87">
        <v>0</v>
      </c>
      <c r="D2250" s="137">
        <v>0</v>
      </c>
      <c r="E2250" s="87" t="s">
        <v>83</v>
      </c>
      <c r="F2250" s="87" t="s">
        <v>780</v>
      </c>
      <c r="G2250" s="88" t="s">
        <v>781</v>
      </c>
      <c r="H2250" s="105">
        <v>412</v>
      </c>
      <c r="I2250" s="88" t="s">
        <v>864</v>
      </c>
      <c r="J2250" s="79">
        <v>1.5</v>
      </c>
      <c r="K2250" s="79">
        <f t="shared" si="55"/>
        <v>15</v>
      </c>
      <c r="L2250" s="79">
        <f t="shared" si="54"/>
        <v>-13.5</v>
      </c>
      <c r="M2250" s="29">
        <f>SUMPRODUCT(TEXT(L2250-{0,5,15,25,35},"0;\0")*{0,2,3,3,7})</f>
        <v>0</v>
      </c>
    </row>
    <row r="2251" spans="1:13" ht="13.5">
      <c r="A2251" s="94" t="s">
        <v>2559</v>
      </c>
      <c r="B2251" s="94" t="s">
        <v>887</v>
      </c>
      <c r="C2251" s="87">
        <v>0</v>
      </c>
      <c r="D2251" s="137">
        <v>0</v>
      </c>
      <c r="E2251" s="87" t="s">
        <v>83</v>
      </c>
      <c r="F2251" s="87" t="s">
        <v>780</v>
      </c>
      <c r="G2251" s="88" t="s">
        <v>781</v>
      </c>
      <c r="H2251" s="105">
        <v>412</v>
      </c>
      <c r="I2251" s="88" t="s">
        <v>864</v>
      </c>
      <c r="J2251" s="79">
        <v>1.5</v>
      </c>
      <c r="K2251" s="79">
        <f t="shared" si="55"/>
        <v>15</v>
      </c>
      <c r="L2251" s="79">
        <f t="shared" si="54"/>
        <v>-13.5</v>
      </c>
      <c r="M2251" s="29">
        <f>SUMPRODUCT(TEXT(L2251-{0,5,15,25,35},"0;\0")*{0,2,3,3,7})</f>
        <v>0</v>
      </c>
    </row>
    <row r="2252" spans="1:13" ht="13.5">
      <c r="A2252" s="94" t="s">
        <v>2559</v>
      </c>
      <c r="B2252" s="94" t="s">
        <v>888</v>
      </c>
      <c r="C2252" s="87">
        <v>0</v>
      </c>
      <c r="D2252" s="137">
        <v>0</v>
      </c>
      <c r="E2252" s="87" t="s">
        <v>83</v>
      </c>
      <c r="F2252" s="87" t="s">
        <v>780</v>
      </c>
      <c r="G2252" s="88" t="s">
        <v>781</v>
      </c>
      <c r="H2252" s="105">
        <v>412</v>
      </c>
      <c r="I2252" s="88" t="s">
        <v>864</v>
      </c>
      <c r="J2252" s="79">
        <v>1.5</v>
      </c>
      <c r="K2252" s="79">
        <f t="shared" si="55"/>
        <v>15</v>
      </c>
      <c r="L2252" s="79">
        <f t="shared" si="54"/>
        <v>-13.5</v>
      </c>
      <c r="M2252" s="29">
        <f>SUMPRODUCT(TEXT(L2252-{0,5,15,25,35},"0;\0")*{0,2,3,3,7})</f>
        <v>0</v>
      </c>
    </row>
    <row r="2253" spans="1:13" ht="13.5">
      <c r="A2253" s="94" t="s">
        <v>2559</v>
      </c>
      <c r="B2253" s="94" t="s">
        <v>889</v>
      </c>
      <c r="C2253" s="87">
        <v>0</v>
      </c>
      <c r="D2253" s="137">
        <v>0</v>
      </c>
      <c r="E2253" s="87" t="s">
        <v>83</v>
      </c>
      <c r="F2253" s="87" t="s">
        <v>780</v>
      </c>
      <c r="G2253" s="88" t="s">
        <v>781</v>
      </c>
      <c r="H2253" s="105">
        <v>412</v>
      </c>
      <c r="I2253" s="88" t="s">
        <v>864</v>
      </c>
      <c r="J2253" s="79">
        <v>1.5</v>
      </c>
      <c r="K2253" s="79">
        <f t="shared" si="55"/>
        <v>15</v>
      </c>
      <c r="L2253" s="79">
        <f t="shared" si="54"/>
        <v>-13.5</v>
      </c>
      <c r="M2253" s="29">
        <f>SUMPRODUCT(TEXT(L2253-{0,5,15,25,35},"0;\0")*{0,2,3,3,7})</f>
        <v>0</v>
      </c>
    </row>
    <row r="2254" spans="1:13" ht="13.5">
      <c r="A2254" s="94" t="s">
        <v>2559</v>
      </c>
      <c r="B2254" s="94" t="s">
        <v>890</v>
      </c>
      <c r="C2254" s="87">
        <v>0</v>
      </c>
      <c r="D2254" s="137">
        <v>0</v>
      </c>
      <c r="E2254" s="87" t="s">
        <v>83</v>
      </c>
      <c r="F2254" s="87" t="s">
        <v>780</v>
      </c>
      <c r="G2254" s="88" t="s">
        <v>781</v>
      </c>
      <c r="H2254" s="105">
        <v>412</v>
      </c>
      <c r="I2254" s="88" t="s">
        <v>864</v>
      </c>
      <c r="J2254" s="79">
        <v>1.5</v>
      </c>
      <c r="K2254" s="79">
        <f t="shared" si="55"/>
        <v>15</v>
      </c>
      <c r="L2254" s="79">
        <f t="shared" si="54"/>
        <v>-13.5</v>
      </c>
      <c r="M2254" s="29">
        <f>SUMPRODUCT(TEXT(L2254-{0,5,15,25,35},"0;\0")*{0,2,3,3,7})</f>
        <v>0</v>
      </c>
    </row>
    <row r="2255" spans="1:13" ht="13.5">
      <c r="A2255" s="94" t="s">
        <v>2559</v>
      </c>
      <c r="B2255" s="94" t="s">
        <v>891</v>
      </c>
      <c r="C2255" s="87">
        <v>0</v>
      </c>
      <c r="D2255" s="137">
        <v>0</v>
      </c>
      <c r="E2255" s="87" t="s">
        <v>83</v>
      </c>
      <c r="F2255" s="87" t="s">
        <v>780</v>
      </c>
      <c r="G2255" s="88" t="s">
        <v>781</v>
      </c>
      <c r="H2255" s="105">
        <v>412</v>
      </c>
      <c r="I2255" s="88" t="s">
        <v>864</v>
      </c>
      <c r="J2255" s="79">
        <v>1.5</v>
      </c>
      <c r="K2255" s="79">
        <f t="shared" si="55"/>
        <v>15</v>
      </c>
      <c r="L2255" s="79">
        <f t="shared" si="54"/>
        <v>-13.5</v>
      </c>
      <c r="M2255" s="29">
        <f>SUMPRODUCT(TEXT(L2255-{0,5,15,25,35},"0;\0")*{0,2,3,3,7})</f>
        <v>0</v>
      </c>
    </row>
    <row r="2256" spans="1:13" ht="13.5">
      <c r="A2256" s="94" t="s">
        <v>2559</v>
      </c>
      <c r="B2256" s="94" t="s">
        <v>892</v>
      </c>
      <c r="C2256" s="87">
        <v>0</v>
      </c>
      <c r="D2256" s="137">
        <v>0</v>
      </c>
      <c r="E2256" s="87" t="s">
        <v>83</v>
      </c>
      <c r="F2256" s="87" t="s">
        <v>780</v>
      </c>
      <c r="G2256" s="88" t="s">
        <v>781</v>
      </c>
      <c r="H2256" s="105">
        <v>412</v>
      </c>
      <c r="I2256" s="88" t="s">
        <v>864</v>
      </c>
      <c r="J2256" s="79">
        <v>1.5</v>
      </c>
      <c r="K2256" s="79">
        <f t="shared" si="55"/>
        <v>15</v>
      </c>
      <c r="L2256" s="79">
        <f t="shared" si="54"/>
        <v>-13.5</v>
      </c>
      <c r="M2256" s="29">
        <f>SUMPRODUCT(TEXT(L2256-{0,5,15,25,35},"0;\0")*{0,2,3,3,7})</f>
        <v>0</v>
      </c>
    </row>
    <row r="2257" spans="1:13" ht="13.5">
      <c r="A2257" s="60" t="s">
        <v>2559</v>
      </c>
      <c r="B2257" s="60" t="s">
        <v>893</v>
      </c>
      <c r="C2257" s="87">
        <v>0</v>
      </c>
      <c r="D2257" s="137">
        <v>0</v>
      </c>
      <c r="E2257" s="87" t="s">
        <v>83</v>
      </c>
      <c r="F2257" s="87" t="s">
        <v>780</v>
      </c>
      <c r="G2257" s="88" t="s">
        <v>781</v>
      </c>
      <c r="H2257" s="105">
        <v>412</v>
      </c>
      <c r="I2257" s="88" t="s">
        <v>864</v>
      </c>
      <c r="J2257" s="79">
        <v>1.5</v>
      </c>
      <c r="K2257" s="79">
        <f t="shared" si="55"/>
        <v>15</v>
      </c>
      <c r="L2257" s="79">
        <f t="shared" si="54"/>
        <v>-13.5</v>
      </c>
      <c r="M2257" s="29">
        <f>SUMPRODUCT(TEXT(L2257-{0,5,15,25,35},"0;\0")*{0,2,3,3,7})</f>
        <v>0</v>
      </c>
    </row>
    <row r="2258" spans="1:13" ht="13.5">
      <c r="A2258" s="94" t="s">
        <v>2559</v>
      </c>
      <c r="B2258" s="94" t="s">
        <v>894</v>
      </c>
      <c r="C2258" s="87">
        <v>0</v>
      </c>
      <c r="D2258" s="137">
        <v>0</v>
      </c>
      <c r="E2258" s="87" t="s">
        <v>83</v>
      </c>
      <c r="F2258" s="87" t="s">
        <v>780</v>
      </c>
      <c r="G2258" s="88" t="s">
        <v>781</v>
      </c>
      <c r="H2258" s="105">
        <v>412</v>
      </c>
      <c r="I2258" s="88" t="s">
        <v>864</v>
      </c>
      <c r="J2258" s="79">
        <v>1.5</v>
      </c>
      <c r="K2258" s="79">
        <f t="shared" si="55"/>
        <v>15</v>
      </c>
      <c r="L2258" s="79">
        <f t="shared" si="54"/>
        <v>-13.5</v>
      </c>
      <c r="M2258" s="29">
        <f>SUMPRODUCT(TEXT(L2258-{0,5,15,25,35},"0;\0")*{0,2,3,3,7})</f>
        <v>0</v>
      </c>
    </row>
    <row r="2259" spans="1:13" ht="13.5">
      <c r="A2259" s="94" t="s">
        <v>2559</v>
      </c>
      <c r="B2259" s="94" t="s">
        <v>895</v>
      </c>
      <c r="C2259" s="87">
        <v>0</v>
      </c>
      <c r="D2259" s="137">
        <v>3</v>
      </c>
      <c r="E2259" s="87" t="s">
        <v>83</v>
      </c>
      <c r="F2259" s="87" t="s">
        <v>780</v>
      </c>
      <c r="G2259" s="88" t="s">
        <v>781</v>
      </c>
      <c r="H2259" s="105">
        <v>412</v>
      </c>
      <c r="I2259" s="88" t="s">
        <v>864</v>
      </c>
      <c r="J2259" s="79">
        <v>1.5</v>
      </c>
      <c r="K2259" s="79">
        <f t="shared" si="55"/>
        <v>18</v>
      </c>
      <c r="L2259" s="79">
        <f t="shared" si="54"/>
        <v>-16.5</v>
      </c>
      <c r="M2259" s="29">
        <f>SUMPRODUCT(TEXT(L2259-{0,5,15,25,35},"0;\0")*{0,2,3,3,7})</f>
        <v>0</v>
      </c>
    </row>
    <row r="2260" spans="1:13" ht="13.5">
      <c r="A2260" s="94" t="s">
        <v>2559</v>
      </c>
      <c r="B2260" s="94" t="s">
        <v>896</v>
      </c>
      <c r="C2260" s="87">
        <v>0</v>
      </c>
      <c r="D2260" s="137">
        <v>0</v>
      </c>
      <c r="E2260" s="87" t="s">
        <v>83</v>
      </c>
      <c r="F2260" s="87" t="s">
        <v>780</v>
      </c>
      <c r="G2260" s="88" t="s">
        <v>781</v>
      </c>
      <c r="H2260" s="105">
        <v>412</v>
      </c>
      <c r="I2260" s="88" t="s">
        <v>864</v>
      </c>
      <c r="J2260" s="79">
        <v>1.5</v>
      </c>
      <c r="K2260" s="79">
        <f t="shared" si="55"/>
        <v>15</v>
      </c>
      <c r="L2260" s="79">
        <f t="shared" si="54"/>
        <v>-13.5</v>
      </c>
      <c r="M2260" s="29">
        <f>SUMPRODUCT(TEXT(L2260-{0,5,15,25,35},"0;\0")*{0,2,3,3,7})</f>
        <v>0</v>
      </c>
    </row>
    <row r="2261" spans="1:13" ht="13.5">
      <c r="A2261" s="94" t="s">
        <v>2559</v>
      </c>
      <c r="B2261" s="94" t="s">
        <v>897</v>
      </c>
      <c r="C2261" s="87">
        <v>0</v>
      </c>
      <c r="D2261" s="137">
        <v>0</v>
      </c>
      <c r="E2261" s="87" t="s">
        <v>83</v>
      </c>
      <c r="F2261" s="87" t="s">
        <v>780</v>
      </c>
      <c r="G2261" s="88" t="s">
        <v>781</v>
      </c>
      <c r="H2261" s="105">
        <v>412</v>
      </c>
      <c r="I2261" s="88" t="s">
        <v>864</v>
      </c>
      <c r="J2261" s="79">
        <v>1.5</v>
      </c>
      <c r="K2261" s="79">
        <f t="shared" si="55"/>
        <v>15</v>
      </c>
      <c r="L2261" s="79">
        <f t="shared" ref="L2261:L2263" si="56">J2261-K2261</f>
        <v>-13.5</v>
      </c>
      <c r="M2261" s="29">
        <f>SUMPRODUCT(TEXT(L2261-{0,5,15,25,35},"0;\0")*{0,2,3,3,7})</f>
        <v>0</v>
      </c>
    </row>
    <row r="2262" spans="1:13" ht="40.5">
      <c r="A2262" s="57" t="s">
        <v>2562</v>
      </c>
      <c r="B2262" s="57" t="s">
        <v>2563</v>
      </c>
      <c r="C2262" s="87">
        <v>0</v>
      </c>
      <c r="D2262" s="87">
        <v>0</v>
      </c>
      <c r="E2262" s="22" t="s">
        <v>83</v>
      </c>
      <c r="F2262" s="87" t="s">
        <v>780</v>
      </c>
      <c r="G2262" s="59" t="s">
        <v>2560</v>
      </c>
      <c r="H2262" s="94">
        <v>214</v>
      </c>
      <c r="I2262" s="93" t="s">
        <v>2561</v>
      </c>
      <c r="J2262" s="79">
        <v>8</v>
      </c>
      <c r="K2262" s="79">
        <f t="shared" si="55"/>
        <v>15</v>
      </c>
      <c r="L2262" s="79">
        <f t="shared" si="56"/>
        <v>-7</v>
      </c>
      <c r="M2262" s="29">
        <f>SUMPRODUCT(TEXT(L2262-{0,5,15,25,35},"0;\0")*{0,2,3,3,7})</f>
        <v>0</v>
      </c>
    </row>
    <row r="2263" spans="1:13" ht="13.5">
      <c r="A2263" s="87" t="s">
        <v>2559</v>
      </c>
      <c r="B2263" s="87" t="s">
        <v>898</v>
      </c>
      <c r="C2263" s="87">
        <v>0</v>
      </c>
      <c r="D2263" s="87">
        <v>0</v>
      </c>
      <c r="E2263" s="87" t="s">
        <v>83</v>
      </c>
      <c r="F2263" s="87" t="s">
        <v>780</v>
      </c>
      <c r="G2263" s="59" t="s">
        <v>2560</v>
      </c>
      <c r="H2263" s="94">
        <v>214</v>
      </c>
      <c r="I2263" s="93" t="s">
        <v>2561</v>
      </c>
      <c r="J2263" s="79">
        <v>8</v>
      </c>
      <c r="K2263" s="79">
        <f t="shared" si="55"/>
        <v>15</v>
      </c>
      <c r="L2263" s="79">
        <f t="shared" si="56"/>
        <v>-7</v>
      </c>
      <c r="M2263" s="29">
        <f>SUMPRODUCT(TEXT(L2263-{0,5,15,25,35},"0;\0")*{0,2,3,3,7})</f>
        <v>0</v>
      </c>
    </row>
    <row r="2264" spans="1:13" ht="27">
      <c r="A2264" s="88" t="s">
        <v>80</v>
      </c>
      <c r="B2264" s="88" t="s">
        <v>31</v>
      </c>
      <c r="C2264" s="88">
        <v>14</v>
      </c>
      <c r="D2264" s="88">
        <v>0</v>
      </c>
      <c r="E2264" s="22" t="s">
        <v>32</v>
      </c>
      <c r="F2264" s="88" t="s">
        <v>33</v>
      </c>
      <c r="G2264" s="88">
        <v>6</v>
      </c>
      <c r="H2264" s="18">
        <v>611</v>
      </c>
      <c r="I2264" s="87" t="s">
        <v>34</v>
      </c>
      <c r="J2264" s="78">
        <v>39.6</v>
      </c>
      <c r="K2264" s="78">
        <f t="shared" ref="K2264:K2293" si="57">15+8*C2264/3+8*(D2264/2)/3</f>
        <v>52.333333333333336</v>
      </c>
      <c r="L2264" s="78">
        <f t="shared" ref="L2264:L2293" si="58">J2264-K2264</f>
        <v>-12.733333333333334</v>
      </c>
      <c r="M2264" s="26">
        <f>SUMPRODUCT(TEXT(L2264-{0,5,15,25,35},"0;\0")*{0,2,3,3,7})</f>
        <v>0</v>
      </c>
    </row>
    <row r="2265" spans="1:13" ht="13.5">
      <c r="A2265" s="162" t="s">
        <v>80</v>
      </c>
      <c r="B2265" s="162" t="s">
        <v>35</v>
      </c>
      <c r="C2265" s="162">
        <v>20</v>
      </c>
      <c r="D2265" s="162">
        <v>6</v>
      </c>
      <c r="E2265" s="22" t="s">
        <v>32</v>
      </c>
      <c r="F2265" s="88" t="s">
        <v>1293</v>
      </c>
      <c r="G2265" s="88">
        <v>5</v>
      </c>
      <c r="H2265" s="18">
        <v>501</v>
      </c>
      <c r="I2265" s="87" t="s">
        <v>36</v>
      </c>
      <c r="J2265" s="154">
        <v>60.6</v>
      </c>
      <c r="K2265" s="154">
        <f t="shared" si="57"/>
        <v>76.333333333333343</v>
      </c>
      <c r="L2265" s="154">
        <f t="shared" si="58"/>
        <v>-15.733333333333341</v>
      </c>
      <c r="M2265" s="155">
        <f>SUMPRODUCT(TEXT(L2265-{0,5,15,25,35},"0;\0")*{0,2,3,3,7})</f>
        <v>0</v>
      </c>
    </row>
    <row r="2266" spans="1:13" ht="13.5">
      <c r="A2266" s="163" t="s">
        <v>1294</v>
      </c>
      <c r="B2266" s="163"/>
      <c r="C2266" s="163"/>
      <c r="D2266" s="163"/>
      <c r="E2266" s="22" t="s">
        <v>32</v>
      </c>
      <c r="F2266" s="88" t="s">
        <v>1293</v>
      </c>
      <c r="G2266" s="88">
        <v>5</v>
      </c>
      <c r="H2266" s="18">
        <v>502</v>
      </c>
      <c r="I2266" s="87" t="s">
        <v>37</v>
      </c>
      <c r="J2266" s="175"/>
      <c r="K2266" s="175"/>
      <c r="L2266" s="175"/>
      <c r="M2266" s="176"/>
    </row>
    <row r="2267" spans="1:13" ht="13.5">
      <c r="A2267" s="162" t="s">
        <v>1294</v>
      </c>
      <c r="B2267" s="162" t="s">
        <v>38</v>
      </c>
      <c r="C2267" s="162">
        <v>17</v>
      </c>
      <c r="D2267" s="162">
        <v>5</v>
      </c>
      <c r="E2267" s="22" t="s">
        <v>32</v>
      </c>
      <c r="F2267" s="88" t="s">
        <v>1295</v>
      </c>
      <c r="G2267" s="88">
        <v>2</v>
      </c>
      <c r="H2267" s="18">
        <v>212</v>
      </c>
      <c r="I2267" s="87" t="s">
        <v>39</v>
      </c>
      <c r="J2267" s="154">
        <v>72</v>
      </c>
      <c r="K2267" s="154">
        <f t="shared" si="57"/>
        <v>67</v>
      </c>
      <c r="L2267" s="154">
        <f t="shared" si="58"/>
        <v>5</v>
      </c>
      <c r="M2267" s="155">
        <f>SUMPRODUCT(TEXT(L2267-{0,5,15,25,35},"0;\0")*{0,2,3,3,7})</f>
        <v>0</v>
      </c>
    </row>
    <row r="2268" spans="1:13" ht="13.5">
      <c r="A2268" s="163" t="s">
        <v>1296</v>
      </c>
      <c r="B2268" s="163"/>
      <c r="C2268" s="163"/>
      <c r="D2268" s="163"/>
      <c r="E2268" s="22" t="s">
        <v>32</v>
      </c>
      <c r="F2268" s="88" t="s">
        <v>1295</v>
      </c>
      <c r="G2268" s="88">
        <v>2</v>
      </c>
      <c r="H2268" s="18">
        <v>210</v>
      </c>
      <c r="I2268" s="87" t="s">
        <v>40</v>
      </c>
      <c r="J2268" s="175"/>
      <c r="K2268" s="175"/>
      <c r="L2268" s="175"/>
      <c r="M2268" s="176"/>
    </row>
    <row r="2269" spans="1:13" ht="13.5">
      <c r="A2269" s="163" t="s">
        <v>1296</v>
      </c>
      <c r="B2269" s="163"/>
      <c r="C2269" s="163"/>
      <c r="D2269" s="163"/>
      <c r="E2269" s="22" t="s">
        <v>32</v>
      </c>
      <c r="F2269" s="88" t="s">
        <v>1295</v>
      </c>
      <c r="G2269" s="88">
        <v>2</v>
      </c>
      <c r="H2269" s="18">
        <v>211</v>
      </c>
      <c r="I2269" s="87" t="s">
        <v>41</v>
      </c>
      <c r="J2269" s="175"/>
      <c r="K2269" s="175"/>
      <c r="L2269" s="175"/>
      <c r="M2269" s="176"/>
    </row>
    <row r="2270" spans="1:13" ht="13.5">
      <c r="A2270" s="163" t="s">
        <v>1296</v>
      </c>
      <c r="B2270" s="163"/>
      <c r="C2270" s="163"/>
      <c r="D2270" s="163"/>
      <c r="E2270" s="22" t="s">
        <v>32</v>
      </c>
      <c r="F2270" s="88" t="s">
        <v>1295</v>
      </c>
      <c r="G2270" s="88">
        <v>2</v>
      </c>
      <c r="H2270" s="18">
        <v>213</v>
      </c>
      <c r="I2270" s="87" t="s">
        <v>42</v>
      </c>
      <c r="J2270" s="175"/>
      <c r="K2270" s="175"/>
      <c r="L2270" s="175"/>
      <c r="M2270" s="176"/>
    </row>
    <row r="2271" spans="1:13" ht="27">
      <c r="A2271" s="88" t="s">
        <v>1296</v>
      </c>
      <c r="B2271" s="88" t="s">
        <v>1297</v>
      </c>
      <c r="C2271" s="88">
        <v>13</v>
      </c>
      <c r="D2271" s="88">
        <v>0</v>
      </c>
      <c r="E2271" s="88" t="s">
        <v>32</v>
      </c>
      <c r="F2271" s="88" t="s">
        <v>1295</v>
      </c>
      <c r="G2271" s="88">
        <v>4</v>
      </c>
      <c r="H2271" s="88">
        <v>415</v>
      </c>
      <c r="I2271" s="87" t="s">
        <v>1298</v>
      </c>
      <c r="J2271" s="78">
        <v>38</v>
      </c>
      <c r="K2271" s="78">
        <f t="shared" si="57"/>
        <v>49.666666666666664</v>
      </c>
      <c r="L2271" s="78">
        <f t="shared" si="58"/>
        <v>-11.666666666666664</v>
      </c>
      <c r="M2271" s="26">
        <f>SUMPRODUCT(TEXT(L2271-{0,5,15,25,35},"0;\0")*{0,2,3,3,7})</f>
        <v>0</v>
      </c>
    </row>
    <row r="2272" spans="1:13" ht="27">
      <c r="A2272" s="88" t="s">
        <v>1296</v>
      </c>
      <c r="B2272" s="88" t="s">
        <v>1299</v>
      </c>
      <c r="C2272" s="88">
        <v>13</v>
      </c>
      <c r="D2272" s="88">
        <v>0</v>
      </c>
      <c r="E2272" s="88" t="s">
        <v>32</v>
      </c>
      <c r="F2272" s="88" t="s">
        <v>1295</v>
      </c>
      <c r="G2272" s="88">
        <v>4</v>
      </c>
      <c r="H2272" s="88">
        <v>404</v>
      </c>
      <c r="I2272" s="87" t="s">
        <v>43</v>
      </c>
      <c r="J2272" s="78">
        <v>39.6</v>
      </c>
      <c r="K2272" s="78">
        <f t="shared" si="57"/>
        <v>49.666666666666664</v>
      </c>
      <c r="L2272" s="78">
        <f t="shared" si="58"/>
        <v>-10.066666666666663</v>
      </c>
      <c r="M2272" s="26">
        <f>SUMPRODUCT(TEXT(L2272-{0,5,15,25,35},"0;\0")*{0,2,3,3,7})</f>
        <v>0</v>
      </c>
    </row>
    <row r="2273" spans="1:13" ht="13.5">
      <c r="A2273" s="162" t="s">
        <v>1296</v>
      </c>
      <c r="B2273" s="162" t="s">
        <v>44</v>
      </c>
      <c r="C2273" s="162">
        <v>11</v>
      </c>
      <c r="D2273" s="162">
        <v>6</v>
      </c>
      <c r="E2273" s="88" t="s">
        <v>32</v>
      </c>
      <c r="F2273" s="88" t="s">
        <v>1300</v>
      </c>
      <c r="G2273" s="88">
        <v>5</v>
      </c>
      <c r="H2273" s="88">
        <v>508</v>
      </c>
      <c r="I2273" s="87" t="s">
        <v>39</v>
      </c>
      <c r="J2273" s="154">
        <v>53.6</v>
      </c>
      <c r="K2273" s="154">
        <f t="shared" si="57"/>
        <v>52.333333333333329</v>
      </c>
      <c r="L2273" s="154">
        <f t="shared" si="58"/>
        <v>1.2666666666666728</v>
      </c>
      <c r="M2273" s="155">
        <f>SUMPRODUCT(TEXT(L2273-{0,5,15,25,35},"0;\0")*{0,2,3,3,7})</f>
        <v>0</v>
      </c>
    </row>
    <row r="2274" spans="1:13" ht="13.5">
      <c r="A2274" s="163" t="s">
        <v>1301</v>
      </c>
      <c r="B2274" s="163"/>
      <c r="C2274" s="163"/>
      <c r="D2274" s="163"/>
      <c r="E2274" s="88" t="s">
        <v>32</v>
      </c>
      <c r="F2274" s="88" t="s">
        <v>1300</v>
      </c>
      <c r="G2274" s="88">
        <v>5</v>
      </c>
      <c r="H2274" s="88">
        <v>503</v>
      </c>
      <c r="I2274" s="87" t="s">
        <v>45</v>
      </c>
      <c r="J2274" s="175"/>
      <c r="K2274" s="175"/>
      <c r="L2274" s="175"/>
      <c r="M2274" s="176"/>
    </row>
    <row r="2275" spans="1:13" ht="13.5">
      <c r="A2275" s="162" t="s">
        <v>1301</v>
      </c>
      <c r="B2275" s="162" t="s">
        <v>46</v>
      </c>
      <c r="C2275" s="162">
        <v>8</v>
      </c>
      <c r="D2275" s="162">
        <v>6</v>
      </c>
      <c r="E2275" s="88" t="s">
        <v>32</v>
      </c>
      <c r="F2275" s="88" t="s">
        <v>1300</v>
      </c>
      <c r="G2275" s="88">
        <v>4</v>
      </c>
      <c r="H2275" s="88">
        <v>403</v>
      </c>
      <c r="I2275" s="87" t="s">
        <v>39</v>
      </c>
      <c r="J2275" s="154">
        <v>58.6</v>
      </c>
      <c r="K2275" s="154">
        <f t="shared" si="57"/>
        <v>44.333333333333329</v>
      </c>
      <c r="L2275" s="154">
        <f t="shared" si="58"/>
        <v>14.266666666666673</v>
      </c>
      <c r="M2275" s="155">
        <f>SUMPRODUCT(TEXT(L2275-{0,5,15,25,35},"0;\0")*{0,2,3,3,7})</f>
        <v>18</v>
      </c>
    </row>
    <row r="2276" spans="1:13" ht="13.5">
      <c r="A2276" s="163" t="s">
        <v>1301</v>
      </c>
      <c r="B2276" s="163"/>
      <c r="C2276" s="163"/>
      <c r="D2276" s="163"/>
      <c r="E2276" s="88" t="s">
        <v>32</v>
      </c>
      <c r="F2276" s="88" t="s">
        <v>1300</v>
      </c>
      <c r="G2276" s="88">
        <v>4</v>
      </c>
      <c r="H2276" s="88">
        <v>402</v>
      </c>
      <c r="I2276" s="87" t="s">
        <v>47</v>
      </c>
      <c r="J2276" s="175"/>
      <c r="K2276" s="175"/>
      <c r="L2276" s="175"/>
      <c r="M2276" s="176"/>
    </row>
    <row r="2277" spans="1:13" ht="13.5">
      <c r="A2277" s="162" t="s">
        <v>1301</v>
      </c>
      <c r="B2277" s="162" t="s">
        <v>48</v>
      </c>
      <c r="C2277" s="162">
        <v>10</v>
      </c>
      <c r="D2277" s="162">
        <v>6</v>
      </c>
      <c r="E2277" s="88" t="s">
        <v>32</v>
      </c>
      <c r="F2277" s="88" t="s">
        <v>1302</v>
      </c>
      <c r="G2277" s="88">
        <v>2</v>
      </c>
      <c r="H2277" s="88">
        <v>203</v>
      </c>
      <c r="I2277" s="87" t="s">
        <v>49</v>
      </c>
      <c r="J2277" s="154">
        <v>54</v>
      </c>
      <c r="K2277" s="154">
        <f t="shared" si="57"/>
        <v>49.666666666666671</v>
      </c>
      <c r="L2277" s="154">
        <f t="shared" si="58"/>
        <v>4.3333333333333286</v>
      </c>
      <c r="M2277" s="155">
        <f>SUMPRODUCT(TEXT(L2277-{0,5,15,25,35},"0;\0")*{0,2,3,3,7})</f>
        <v>0</v>
      </c>
    </row>
    <row r="2278" spans="1:13" ht="13.5">
      <c r="A2278" s="163" t="s">
        <v>1303</v>
      </c>
      <c r="B2278" s="163"/>
      <c r="C2278" s="163"/>
      <c r="D2278" s="163"/>
      <c r="E2278" s="88" t="s">
        <v>32</v>
      </c>
      <c r="F2278" s="88" t="s">
        <v>1302</v>
      </c>
      <c r="G2278" s="88">
        <v>2</v>
      </c>
      <c r="H2278" s="88">
        <v>202</v>
      </c>
      <c r="I2278" s="87" t="s">
        <v>50</v>
      </c>
      <c r="J2278" s="175"/>
      <c r="K2278" s="175"/>
      <c r="L2278" s="175"/>
      <c r="M2278" s="176"/>
    </row>
    <row r="2279" spans="1:13" ht="13.5">
      <c r="A2279" s="162" t="s">
        <v>1303</v>
      </c>
      <c r="B2279" s="162" t="s">
        <v>51</v>
      </c>
      <c r="C2279" s="162">
        <v>8</v>
      </c>
      <c r="D2279" s="162">
        <v>6</v>
      </c>
      <c r="E2279" s="88" t="s">
        <v>32</v>
      </c>
      <c r="F2279" s="88" t="s">
        <v>1304</v>
      </c>
      <c r="G2279" s="88">
        <v>2</v>
      </c>
      <c r="H2279" s="88">
        <v>206</v>
      </c>
      <c r="I2279" s="87" t="s">
        <v>49</v>
      </c>
      <c r="J2279" s="154">
        <v>41</v>
      </c>
      <c r="K2279" s="154">
        <f t="shared" si="57"/>
        <v>44.333333333333329</v>
      </c>
      <c r="L2279" s="154">
        <f t="shared" si="58"/>
        <v>-3.3333333333333286</v>
      </c>
      <c r="M2279" s="155">
        <f>SUMPRODUCT(TEXT(L2279-{0,5,15,25,35},"0;\0")*{0,2,3,3,7})</f>
        <v>0</v>
      </c>
    </row>
    <row r="2280" spans="1:13" ht="13.5">
      <c r="A2280" s="163" t="s">
        <v>1305</v>
      </c>
      <c r="B2280" s="163"/>
      <c r="C2280" s="163"/>
      <c r="D2280" s="163"/>
      <c r="E2280" s="88" t="s">
        <v>32</v>
      </c>
      <c r="F2280" s="88" t="s">
        <v>1304</v>
      </c>
      <c r="G2280" s="88">
        <v>2</v>
      </c>
      <c r="H2280" s="88">
        <v>215</v>
      </c>
      <c r="I2280" s="87" t="s">
        <v>52</v>
      </c>
      <c r="J2280" s="175"/>
      <c r="K2280" s="175"/>
      <c r="L2280" s="175"/>
      <c r="M2280" s="176"/>
    </row>
    <row r="2281" spans="1:13" ht="13.5">
      <c r="A2281" s="162" t="s">
        <v>1305</v>
      </c>
      <c r="B2281" s="162" t="s">
        <v>53</v>
      </c>
      <c r="C2281" s="162">
        <v>7</v>
      </c>
      <c r="D2281" s="162">
        <v>6</v>
      </c>
      <c r="E2281" s="88" t="s">
        <v>32</v>
      </c>
      <c r="F2281" s="88" t="s">
        <v>1306</v>
      </c>
      <c r="G2281" s="88">
        <v>4</v>
      </c>
      <c r="H2281" s="88">
        <v>406</v>
      </c>
      <c r="I2281" s="87" t="s">
        <v>39</v>
      </c>
      <c r="J2281" s="154">
        <v>40</v>
      </c>
      <c r="K2281" s="154">
        <f t="shared" si="57"/>
        <v>41.666666666666671</v>
      </c>
      <c r="L2281" s="154">
        <f t="shared" si="58"/>
        <v>-1.6666666666666714</v>
      </c>
      <c r="M2281" s="155">
        <f>SUMPRODUCT(TEXT(L2281-{0,5,15,25,35},"0;\0")*{0,2,3,3,7})</f>
        <v>0</v>
      </c>
    </row>
    <row r="2282" spans="1:13" ht="13.5">
      <c r="A2282" s="163" t="s">
        <v>1307</v>
      </c>
      <c r="B2282" s="163"/>
      <c r="C2282" s="163"/>
      <c r="D2282" s="163"/>
      <c r="E2282" s="88" t="s">
        <v>32</v>
      </c>
      <c r="F2282" s="88" t="s">
        <v>1306</v>
      </c>
      <c r="G2282" s="88">
        <v>4</v>
      </c>
      <c r="H2282" s="88">
        <v>401</v>
      </c>
      <c r="I2282" s="87" t="s">
        <v>54</v>
      </c>
      <c r="J2282" s="175"/>
      <c r="K2282" s="175"/>
      <c r="L2282" s="175"/>
      <c r="M2282" s="176"/>
    </row>
    <row r="2283" spans="1:13" ht="13.5">
      <c r="A2283" s="162" t="s">
        <v>1307</v>
      </c>
      <c r="B2283" s="162" t="s">
        <v>1308</v>
      </c>
      <c r="C2283" s="162">
        <v>7</v>
      </c>
      <c r="D2283" s="162">
        <v>3</v>
      </c>
      <c r="E2283" s="88" t="s">
        <v>32</v>
      </c>
      <c r="F2283" s="88" t="s">
        <v>1306</v>
      </c>
      <c r="G2283" s="88">
        <v>4</v>
      </c>
      <c r="H2283" s="88">
        <v>413</v>
      </c>
      <c r="I2283" s="87" t="s">
        <v>39</v>
      </c>
      <c r="J2283" s="154">
        <v>49.8</v>
      </c>
      <c r="K2283" s="154">
        <f t="shared" si="57"/>
        <v>37.666666666666671</v>
      </c>
      <c r="L2283" s="154">
        <f t="shared" si="58"/>
        <v>12.133333333333326</v>
      </c>
      <c r="M2283" s="155">
        <f>SUMPRODUCT(TEXT(L2283-{0,5,15,25,35},"0;\0")*{0,2,3,3,7})</f>
        <v>14</v>
      </c>
    </row>
    <row r="2284" spans="1:13" ht="13.5">
      <c r="A2284" s="163" t="s">
        <v>1307</v>
      </c>
      <c r="B2284" s="163"/>
      <c r="C2284" s="163"/>
      <c r="D2284" s="163"/>
      <c r="E2284" s="88" t="s">
        <v>32</v>
      </c>
      <c r="F2284" s="88" t="s">
        <v>1306</v>
      </c>
      <c r="G2284" s="88">
        <v>4</v>
      </c>
      <c r="H2284" s="88">
        <v>405</v>
      </c>
      <c r="I2284" s="87" t="s">
        <v>55</v>
      </c>
      <c r="J2284" s="175"/>
      <c r="K2284" s="175"/>
      <c r="L2284" s="175"/>
      <c r="M2284" s="176"/>
    </row>
    <row r="2285" spans="1:13" ht="13.5">
      <c r="A2285" s="162" t="s">
        <v>1307</v>
      </c>
      <c r="B2285" s="162" t="s">
        <v>1309</v>
      </c>
      <c r="C2285" s="162">
        <v>2</v>
      </c>
      <c r="D2285" s="162">
        <v>6</v>
      </c>
      <c r="E2285" s="88" t="s">
        <v>32</v>
      </c>
      <c r="F2285" s="88" t="s">
        <v>1306</v>
      </c>
      <c r="G2285" s="88">
        <v>4</v>
      </c>
      <c r="H2285" s="88">
        <v>409</v>
      </c>
      <c r="I2285" s="87" t="s">
        <v>49</v>
      </c>
      <c r="J2285" s="154">
        <v>22.8</v>
      </c>
      <c r="K2285" s="154">
        <f t="shared" si="57"/>
        <v>28.333333333333332</v>
      </c>
      <c r="L2285" s="154">
        <f t="shared" si="58"/>
        <v>-5.5333333333333314</v>
      </c>
      <c r="M2285" s="155">
        <f>SUMPRODUCT(TEXT(L2285-{0,5,15,25,35},"0;\0")*{0,2,3,3,7})</f>
        <v>0</v>
      </c>
    </row>
    <row r="2286" spans="1:13" ht="13.5">
      <c r="A2286" s="163" t="s">
        <v>1307</v>
      </c>
      <c r="B2286" s="163"/>
      <c r="C2286" s="163"/>
      <c r="D2286" s="163"/>
      <c r="E2286" s="88" t="s">
        <v>32</v>
      </c>
      <c r="F2286" s="88" t="s">
        <v>1306</v>
      </c>
      <c r="G2286" s="88">
        <v>4</v>
      </c>
      <c r="H2286" s="88">
        <v>405</v>
      </c>
      <c r="I2286" s="87" t="s">
        <v>55</v>
      </c>
      <c r="J2286" s="175"/>
      <c r="K2286" s="175"/>
      <c r="L2286" s="175"/>
      <c r="M2286" s="176"/>
    </row>
    <row r="2287" spans="1:13" ht="13.5">
      <c r="A2287" s="162" t="s">
        <v>1307</v>
      </c>
      <c r="B2287" s="162" t="s">
        <v>1310</v>
      </c>
      <c r="C2287" s="162">
        <v>7</v>
      </c>
      <c r="D2287" s="162">
        <v>6</v>
      </c>
      <c r="E2287" s="88" t="s">
        <v>32</v>
      </c>
      <c r="F2287" s="88" t="s">
        <v>1306</v>
      </c>
      <c r="G2287" s="88">
        <v>4</v>
      </c>
      <c r="H2287" s="88">
        <v>417</v>
      </c>
      <c r="I2287" s="87" t="s">
        <v>49</v>
      </c>
      <c r="J2287" s="154">
        <v>49.8</v>
      </c>
      <c r="K2287" s="154">
        <f t="shared" si="57"/>
        <v>41.666666666666671</v>
      </c>
      <c r="L2287" s="154">
        <f t="shared" si="58"/>
        <v>8.1333333333333258</v>
      </c>
      <c r="M2287" s="155">
        <f>SUMPRODUCT(TEXT(L2287-{0,5,15,25,35},"0;\0")*{0,2,3,3,7})</f>
        <v>6</v>
      </c>
    </row>
    <row r="2288" spans="1:13" ht="13.5">
      <c r="A2288" s="163" t="s">
        <v>1307</v>
      </c>
      <c r="B2288" s="163"/>
      <c r="C2288" s="163"/>
      <c r="D2288" s="163"/>
      <c r="E2288" s="88" t="s">
        <v>32</v>
      </c>
      <c r="F2288" s="88" t="s">
        <v>1306</v>
      </c>
      <c r="G2288" s="88">
        <v>4</v>
      </c>
      <c r="H2288" s="88">
        <v>405</v>
      </c>
      <c r="I2288" s="87" t="s">
        <v>55</v>
      </c>
      <c r="J2288" s="175"/>
      <c r="K2288" s="175"/>
      <c r="L2288" s="175"/>
      <c r="M2288" s="176"/>
    </row>
    <row r="2289" spans="1:13" ht="13.5">
      <c r="A2289" s="162" t="s">
        <v>1307</v>
      </c>
      <c r="B2289" s="162" t="s">
        <v>1311</v>
      </c>
      <c r="C2289" s="162">
        <v>2</v>
      </c>
      <c r="D2289" s="162">
        <v>6</v>
      </c>
      <c r="E2289" s="88" t="s">
        <v>32</v>
      </c>
      <c r="F2289" s="88" t="s">
        <v>1306</v>
      </c>
      <c r="G2289" s="88">
        <v>3</v>
      </c>
      <c r="H2289" s="88">
        <v>313</v>
      </c>
      <c r="I2289" s="87" t="s">
        <v>49</v>
      </c>
      <c r="J2289" s="154">
        <v>22.8</v>
      </c>
      <c r="K2289" s="154">
        <f t="shared" si="57"/>
        <v>28.333333333333332</v>
      </c>
      <c r="L2289" s="154">
        <f t="shared" si="58"/>
        <v>-5.5333333333333314</v>
      </c>
      <c r="M2289" s="155">
        <f>SUMPRODUCT(TEXT(L2289-{0,5,15,25,35},"0;\0")*{0,2,3,3,7})</f>
        <v>0</v>
      </c>
    </row>
    <row r="2290" spans="1:13" ht="13.5">
      <c r="A2290" s="163" t="s">
        <v>1307</v>
      </c>
      <c r="B2290" s="163"/>
      <c r="C2290" s="163"/>
      <c r="D2290" s="163"/>
      <c r="E2290" s="88" t="s">
        <v>32</v>
      </c>
      <c r="F2290" s="88" t="s">
        <v>1306</v>
      </c>
      <c r="G2290" s="88">
        <v>4</v>
      </c>
      <c r="H2290" s="88">
        <v>405</v>
      </c>
      <c r="I2290" s="87" t="s">
        <v>55</v>
      </c>
      <c r="J2290" s="175"/>
      <c r="K2290" s="175"/>
      <c r="L2290" s="175"/>
      <c r="M2290" s="176"/>
    </row>
    <row r="2291" spans="1:13" ht="13.5">
      <c r="A2291" s="162" t="s">
        <v>1307</v>
      </c>
      <c r="B2291" s="162" t="s">
        <v>56</v>
      </c>
      <c r="C2291" s="162">
        <v>9</v>
      </c>
      <c r="D2291" s="162">
        <v>6</v>
      </c>
      <c r="E2291" s="88" t="s">
        <v>32</v>
      </c>
      <c r="F2291" s="88" t="s">
        <v>1312</v>
      </c>
      <c r="G2291" s="88">
        <v>1</v>
      </c>
      <c r="H2291" s="88">
        <v>101</v>
      </c>
      <c r="I2291" s="87" t="s">
        <v>39</v>
      </c>
      <c r="J2291" s="154">
        <v>38</v>
      </c>
      <c r="K2291" s="154">
        <f t="shared" si="57"/>
        <v>47</v>
      </c>
      <c r="L2291" s="154">
        <f t="shared" si="58"/>
        <v>-9</v>
      </c>
      <c r="M2291" s="155">
        <f>SUMPRODUCT(TEXT(L2291-{0,5,15,25,35},"0;\0")*{0,2,3,3,7})</f>
        <v>0</v>
      </c>
    </row>
    <row r="2292" spans="1:13" ht="13.5">
      <c r="A2292" s="163" t="s">
        <v>1313</v>
      </c>
      <c r="B2292" s="163"/>
      <c r="C2292" s="163"/>
      <c r="D2292" s="163"/>
      <c r="E2292" s="88" t="s">
        <v>32</v>
      </c>
      <c r="F2292" s="88" t="s">
        <v>1314</v>
      </c>
      <c r="G2292" s="88">
        <v>1</v>
      </c>
      <c r="H2292" s="88">
        <v>108</v>
      </c>
      <c r="I2292" s="87" t="s">
        <v>1315</v>
      </c>
      <c r="J2292" s="175"/>
      <c r="K2292" s="175"/>
      <c r="L2292" s="175"/>
      <c r="M2292" s="176"/>
    </row>
    <row r="2293" spans="1:13" ht="13.5">
      <c r="A2293" s="162" t="s">
        <v>1313</v>
      </c>
      <c r="B2293" s="162" t="s">
        <v>57</v>
      </c>
      <c r="C2293" s="162">
        <v>11</v>
      </c>
      <c r="D2293" s="162">
        <v>1</v>
      </c>
      <c r="E2293" s="88" t="s">
        <v>32</v>
      </c>
      <c r="F2293" s="88" t="s">
        <v>1316</v>
      </c>
      <c r="G2293" s="88">
        <v>5</v>
      </c>
      <c r="H2293" s="88">
        <v>504</v>
      </c>
      <c r="I2293" s="87" t="s">
        <v>49</v>
      </c>
      <c r="J2293" s="154">
        <v>55.67</v>
      </c>
      <c r="K2293" s="154">
        <f t="shared" si="57"/>
        <v>45.666666666666664</v>
      </c>
      <c r="L2293" s="154">
        <f t="shared" si="58"/>
        <v>10.003333333333337</v>
      </c>
      <c r="M2293" s="155">
        <f>SUMPRODUCT(TEXT(L2293-{0,5,15,25,35},"0;\0")*{0,2,3,3,7})</f>
        <v>10</v>
      </c>
    </row>
    <row r="2294" spans="1:13" ht="13.5">
      <c r="A2294" s="163" t="s">
        <v>1317</v>
      </c>
      <c r="B2294" s="163"/>
      <c r="C2294" s="163"/>
      <c r="D2294" s="163"/>
      <c r="E2294" s="88" t="s">
        <v>32</v>
      </c>
      <c r="F2294" s="88" t="s">
        <v>1316</v>
      </c>
      <c r="G2294" s="88">
        <v>5</v>
      </c>
      <c r="H2294" s="88">
        <v>505</v>
      </c>
      <c r="I2294" s="87" t="s">
        <v>58</v>
      </c>
      <c r="J2294" s="175"/>
      <c r="K2294" s="175"/>
      <c r="L2294" s="175"/>
      <c r="M2294" s="176"/>
    </row>
    <row r="2295" spans="1:13" ht="13.5">
      <c r="A2295" s="162" t="s">
        <v>1317</v>
      </c>
      <c r="B2295" s="162" t="s">
        <v>59</v>
      </c>
      <c r="C2295" s="162">
        <v>7</v>
      </c>
      <c r="D2295" s="162">
        <v>5</v>
      </c>
      <c r="E2295" s="88" t="s">
        <v>32</v>
      </c>
      <c r="F2295" s="88" t="s">
        <v>1318</v>
      </c>
      <c r="G2295" s="88">
        <v>2</v>
      </c>
      <c r="H2295" s="88">
        <v>204</v>
      </c>
      <c r="I2295" s="87" t="s">
        <v>49</v>
      </c>
      <c r="J2295" s="154">
        <v>41.33</v>
      </c>
      <c r="K2295" s="154">
        <f t="shared" ref="K2295:K2333" si="59">15+8*C2295/3+8*(D2295/2)/3</f>
        <v>40.333333333333336</v>
      </c>
      <c r="L2295" s="154">
        <f t="shared" ref="L2295:L2333" si="60">J2295-K2295</f>
        <v>0.99666666666666259</v>
      </c>
      <c r="M2295" s="155">
        <f>SUMPRODUCT(TEXT(L2295-{0,5,15,25,35},"0;\0")*{0,2,3,3,7})</f>
        <v>0</v>
      </c>
    </row>
    <row r="2296" spans="1:13" ht="13.5">
      <c r="A2296" s="163" t="s">
        <v>1319</v>
      </c>
      <c r="B2296" s="163"/>
      <c r="C2296" s="163"/>
      <c r="D2296" s="163"/>
      <c r="E2296" s="88" t="s">
        <v>32</v>
      </c>
      <c r="F2296" s="88" t="s">
        <v>1320</v>
      </c>
      <c r="G2296" s="88">
        <v>5</v>
      </c>
      <c r="H2296" s="88">
        <v>505</v>
      </c>
      <c r="I2296" s="87" t="s">
        <v>58</v>
      </c>
      <c r="J2296" s="175"/>
      <c r="K2296" s="175"/>
      <c r="L2296" s="175"/>
      <c r="M2296" s="176"/>
    </row>
    <row r="2297" spans="1:13" ht="13.5">
      <c r="A2297" s="162" t="s">
        <v>1319</v>
      </c>
      <c r="B2297" s="162" t="s">
        <v>60</v>
      </c>
      <c r="C2297" s="162">
        <v>5</v>
      </c>
      <c r="D2297" s="162">
        <v>5</v>
      </c>
      <c r="E2297" s="88" t="s">
        <v>32</v>
      </c>
      <c r="F2297" s="88" t="s">
        <v>1320</v>
      </c>
      <c r="G2297" s="88">
        <v>3</v>
      </c>
      <c r="H2297" s="88">
        <v>311</v>
      </c>
      <c r="I2297" s="87" t="s">
        <v>39</v>
      </c>
      <c r="J2297" s="154">
        <v>47</v>
      </c>
      <c r="K2297" s="154">
        <f t="shared" si="59"/>
        <v>35</v>
      </c>
      <c r="L2297" s="154">
        <f t="shared" si="60"/>
        <v>12</v>
      </c>
      <c r="M2297" s="155">
        <f>SUMPRODUCT(TEXT(L2297-{0,5,15,25,35},"0;\0")*{0,2,3,3,7})</f>
        <v>14</v>
      </c>
    </row>
    <row r="2298" spans="1:13" ht="13.5">
      <c r="A2298" s="163" t="s">
        <v>1319</v>
      </c>
      <c r="B2298" s="163"/>
      <c r="C2298" s="163"/>
      <c r="D2298" s="163"/>
      <c r="E2298" s="88" t="s">
        <v>32</v>
      </c>
      <c r="F2298" s="88" t="s">
        <v>1320</v>
      </c>
      <c r="G2298" s="88">
        <v>5</v>
      </c>
      <c r="H2298" s="88">
        <v>507</v>
      </c>
      <c r="I2298" s="87" t="s">
        <v>61</v>
      </c>
      <c r="J2298" s="175"/>
      <c r="K2298" s="175"/>
      <c r="L2298" s="175"/>
      <c r="M2298" s="176"/>
    </row>
    <row r="2299" spans="1:13" ht="13.5">
      <c r="A2299" s="162" t="s">
        <v>1319</v>
      </c>
      <c r="B2299" s="162" t="s">
        <v>1321</v>
      </c>
      <c r="C2299" s="162">
        <v>5</v>
      </c>
      <c r="D2299" s="162">
        <v>4</v>
      </c>
      <c r="E2299" s="88" t="s">
        <v>32</v>
      </c>
      <c r="F2299" s="88" t="s">
        <v>1318</v>
      </c>
      <c r="G2299" s="88">
        <v>2</v>
      </c>
      <c r="H2299" s="88">
        <v>204</v>
      </c>
      <c r="I2299" s="87" t="s">
        <v>49</v>
      </c>
      <c r="J2299" s="154">
        <v>30</v>
      </c>
      <c r="K2299" s="154">
        <f t="shared" si="59"/>
        <v>33.666666666666671</v>
      </c>
      <c r="L2299" s="154">
        <f t="shared" si="60"/>
        <v>-3.6666666666666714</v>
      </c>
      <c r="M2299" s="155">
        <f>SUMPRODUCT(TEXT(L2299-{0,5,15,25,35},"0;\0")*{0,2,3,3,7})</f>
        <v>0</v>
      </c>
    </row>
    <row r="2300" spans="1:13" ht="13.5">
      <c r="A2300" s="163" t="s">
        <v>1319</v>
      </c>
      <c r="B2300" s="163"/>
      <c r="C2300" s="163"/>
      <c r="D2300" s="163"/>
      <c r="E2300" s="88" t="s">
        <v>32</v>
      </c>
      <c r="F2300" s="88" t="s">
        <v>1318</v>
      </c>
      <c r="G2300" s="88">
        <v>2</v>
      </c>
      <c r="H2300" s="88">
        <v>201</v>
      </c>
      <c r="I2300" s="87" t="s">
        <v>62</v>
      </c>
      <c r="J2300" s="175"/>
      <c r="K2300" s="175"/>
      <c r="L2300" s="175"/>
      <c r="M2300" s="176"/>
    </row>
    <row r="2301" spans="1:13" ht="13.5">
      <c r="A2301" s="162" t="s">
        <v>1319</v>
      </c>
      <c r="B2301" s="162" t="s">
        <v>1322</v>
      </c>
      <c r="C2301" s="162">
        <v>4</v>
      </c>
      <c r="D2301" s="162">
        <v>6</v>
      </c>
      <c r="E2301" s="88" t="s">
        <v>32</v>
      </c>
      <c r="F2301" s="88" t="s">
        <v>1318</v>
      </c>
      <c r="G2301" s="88">
        <v>2</v>
      </c>
      <c r="H2301" s="88">
        <v>204</v>
      </c>
      <c r="I2301" s="87" t="s">
        <v>49</v>
      </c>
      <c r="J2301" s="154">
        <v>30</v>
      </c>
      <c r="K2301" s="154">
        <f t="shared" si="59"/>
        <v>33.666666666666664</v>
      </c>
      <c r="L2301" s="154">
        <f t="shared" si="60"/>
        <v>-3.6666666666666643</v>
      </c>
      <c r="M2301" s="155">
        <f>SUMPRODUCT(TEXT(L2301-{0,5,15,25,35},"0;\0")*{0,2,3,3,7})</f>
        <v>0</v>
      </c>
    </row>
    <row r="2302" spans="1:13" ht="13.5">
      <c r="A2302" s="163" t="s">
        <v>1319</v>
      </c>
      <c r="B2302" s="163"/>
      <c r="C2302" s="163"/>
      <c r="D2302" s="163"/>
      <c r="E2302" s="88" t="s">
        <v>32</v>
      </c>
      <c r="F2302" s="88" t="s">
        <v>1318</v>
      </c>
      <c r="G2302" s="88">
        <v>2</v>
      </c>
      <c r="H2302" s="88">
        <v>201</v>
      </c>
      <c r="I2302" s="87" t="s">
        <v>62</v>
      </c>
      <c r="J2302" s="175"/>
      <c r="K2302" s="175"/>
      <c r="L2302" s="175"/>
      <c r="M2302" s="176"/>
    </row>
    <row r="2303" spans="1:13" ht="13.5">
      <c r="A2303" s="162" t="s">
        <v>1319</v>
      </c>
      <c r="B2303" s="162" t="s">
        <v>63</v>
      </c>
      <c r="C2303" s="162">
        <v>4</v>
      </c>
      <c r="D2303" s="162">
        <v>6</v>
      </c>
      <c r="E2303" s="88" t="s">
        <v>32</v>
      </c>
      <c r="F2303" s="88" t="s">
        <v>1320</v>
      </c>
      <c r="G2303" s="88">
        <v>3</v>
      </c>
      <c r="H2303" s="88">
        <v>312</v>
      </c>
      <c r="I2303" s="87" t="s">
        <v>49</v>
      </c>
      <c r="J2303" s="154">
        <v>36.6</v>
      </c>
      <c r="K2303" s="154">
        <f t="shared" si="59"/>
        <v>33.666666666666664</v>
      </c>
      <c r="L2303" s="154">
        <f t="shared" si="60"/>
        <v>2.9333333333333371</v>
      </c>
      <c r="M2303" s="155">
        <f>SUMPRODUCT(TEXT(L2303-{0,5,15,25,35},"0;\0")*{0,2,3,3,7})</f>
        <v>0</v>
      </c>
    </row>
    <row r="2304" spans="1:13" ht="27">
      <c r="A2304" s="163" t="s">
        <v>1319</v>
      </c>
      <c r="B2304" s="163"/>
      <c r="C2304" s="163"/>
      <c r="D2304" s="163"/>
      <c r="E2304" s="88" t="s">
        <v>32</v>
      </c>
      <c r="F2304" s="88" t="s">
        <v>1320</v>
      </c>
      <c r="G2304" s="88">
        <v>5</v>
      </c>
      <c r="H2304" s="88">
        <v>514</v>
      </c>
      <c r="I2304" s="87" t="s">
        <v>64</v>
      </c>
      <c r="J2304" s="175"/>
      <c r="K2304" s="175"/>
      <c r="L2304" s="175"/>
      <c r="M2304" s="176"/>
    </row>
    <row r="2305" spans="1:13" ht="13.5">
      <c r="A2305" s="162" t="s">
        <v>1319</v>
      </c>
      <c r="B2305" s="162" t="s">
        <v>65</v>
      </c>
      <c r="C2305" s="162">
        <v>2</v>
      </c>
      <c r="D2305" s="162">
        <v>6</v>
      </c>
      <c r="E2305" s="88" t="s">
        <v>32</v>
      </c>
      <c r="F2305" s="88" t="s">
        <v>1320</v>
      </c>
      <c r="G2305" s="88">
        <v>2</v>
      </c>
      <c r="H2305" s="88">
        <v>209</v>
      </c>
      <c r="I2305" s="87" t="s">
        <v>49</v>
      </c>
      <c r="J2305" s="154">
        <v>24.3</v>
      </c>
      <c r="K2305" s="154">
        <f t="shared" si="59"/>
        <v>28.333333333333332</v>
      </c>
      <c r="L2305" s="154">
        <f t="shared" si="60"/>
        <v>-4.0333333333333314</v>
      </c>
      <c r="M2305" s="155">
        <f>SUMPRODUCT(TEXT(L2305-{0,5,15,25,35},"0;\0")*{0,2,3,3,7})</f>
        <v>0</v>
      </c>
    </row>
    <row r="2306" spans="1:13" ht="27">
      <c r="A2306" s="163" t="s">
        <v>1319</v>
      </c>
      <c r="B2306" s="163"/>
      <c r="C2306" s="163"/>
      <c r="D2306" s="163"/>
      <c r="E2306" s="88" t="s">
        <v>32</v>
      </c>
      <c r="F2306" s="88" t="s">
        <v>1320</v>
      </c>
      <c r="G2306" s="88">
        <v>5</v>
      </c>
      <c r="H2306" s="88">
        <v>514</v>
      </c>
      <c r="I2306" s="87" t="s">
        <v>64</v>
      </c>
      <c r="J2306" s="175"/>
      <c r="K2306" s="175"/>
      <c r="L2306" s="175"/>
      <c r="M2306" s="176"/>
    </row>
    <row r="2307" spans="1:13" ht="13.5">
      <c r="A2307" s="162" t="s">
        <v>1319</v>
      </c>
      <c r="B2307" s="162" t="s">
        <v>1323</v>
      </c>
      <c r="C2307" s="162">
        <v>1</v>
      </c>
      <c r="D2307" s="162">
        <v>6</v>
      </c>
      <c r="E2307" s="88" t="s">
        <v>32</v>
      </c>
      <c r="F2307" s="88" t="s">
        <v>1320</v>
      </c>
      <c r="G2307" s="88">
        <v>2</v>
      </c>
      <c r="H2307" s="88">
        <v>208</v>
      </c>
      <c r="I2307" s="87" t="s">
        <v>49</v>
      </c>
      <c r="J2307" s="154">
        <v>18.7</v>
      </c>
      <c r="K2307" s="154">
        <f t="shared" si="59"/>
        <v>25.666666666666668</v>
      </c>
      <c r="L2307" s="154">
        <f t="shared" si="60"/>
        <v>-6.9666666666666686</v>
      </c>
      <c r="M2307" s="155">
        <f>SUMPRODUCT(TEXT(L2307-{0,5,15,25,35},"0;\0")*{0,2,3,3,7})</f>
        <v>0</v>
      </c>
    </row>
    <row r="2308" spans="1:13" ht="27">
      <c r="A2308" s="162" t="s">
        <v>1319</v>
      </c>
      <c r="B2308" s="162"/>
      <c r="C2308" s="162"/>
      <c r="D2308" s="162"/>
      <c r="E2308" s="88" t="s">
        <v>32</v>
      </c>
      <c r="F2308" s="88" t="s">
        <v>1320</v>
      </c>
      <c r="G2308" s="88">
        <v>5</v>
      </c>
      <c r="H2308" s="88">
        <v>514</v>
      </c>
      <c r="I2308" s="87" t="s">
        <v>64</v>
      </c>
      <c r="J2308" s="154"/>
      <c r="K2308" s="154"/>
      <c r="L2308" s="154"/>
      <c r="M2308" s="155"/>
    </row>
    <row r="2309" spans="1:13" ht="27">
      <c r="A2309" s="88" t="s">
        <v>1319</v>
      </c>
      <c r="B2309" s="88" t="s">
        <v>1324</v>
      </c>
      <c r="C2309" s="88">
        <v>0</v>
      </c>
      <c r="D2309" s="88">
        <v>6</v>
      </c>
      <c r="E2309" s="88" t="s">
        <v>32</v>
      </c>
      <c r="F2309" s="88" t="s">
        <v>1320</v>
      </c>
      <c r="G2309" s="88">
        <v>2</v>
      </c>
      <c r="H2309" s="88">
        <v>207</v>
      </c>
      <c r="I2309" s="87" t="s">
        <v>49</v>
      </c>
      <c r="J2309" s="78">
        <v>13</v>
      </c>
      <c r="K2309" s="78">
        <f t="shared" si="59"/>
        <v>23</v>
      </c>
      <c r="L2309" s="78">
        <f t="shared" si="60"/>
        <v>-10</v>
      </c>
      <c r="M2309" s="26">
        <f>SUMPRODUCT(TEXT(L2309-{0,5,15,25,35},"0;\0")*{0,2,3,3,7})</f>
        <v>0</v>
      </c>
    </row>
    <row r="2310" spans="1:13" ht="27">
      <c r="A2310" s="88" t="s">
        <v>1319</v>
      </c>
      <c r="B2310" s="88" t="s">
        <v>66</v>
      </c>
      <c r="C2310" s="88">
        <v>0</v>
      </c>
      <c r="D2310" s="88">
        <v>5</v>
      </c>
      <c r="E2310" s="88" t="s">
        <v>32</v>
      </c>
      <c r="F2310" s="88" t="s">
        <v>1325</v>
      </c>
      <c r="G2310" s="88">
        <v>4</v>
      </c>
      <c r="H2310" s="88">
        <v>410</v>
      </c>
      <c r="I2310" s="87" t="s">
        <v>49</v>
      </c>
      <c r="J2310" s="78">
        <v>14</v>
      </c>
      <c r="K2310" s="78">
        <f t="shared" si="59"/>
        <v>21.666666666666668</v>
      </c>
      <c r="L2310" s="78">
        <f t="shared" si="60"/>
        <v>-7.6666666666666679</v>
      </c>
      <c r="M2310" s="26">
        <f>SUMPRODUCT(TEXT(L2310-{0,5,15,25,35},"0;\0")*{0,2,3,3,7})</f>
        <v>0</v>
      </c>
    </row>
    <row r="2311" spans="1:13" ht="27">
      <c r="A2311" s="88" t="s">
        <v>1326</v>
      </c>
      <c r="B2311" s="88" t="s">
        <v>1327</v>
      </c>
      <c r="C2311" s="88">
        <v>0</v>
      </c>
      <c r="D2311" s="88">
        <v>0</v>
      </c>
      <c r="E2311" s="88" t="s">
        <v>32</v>
      </c>
      <c r="F2311" s="88" t="s">
        <v>1325</v>
      </c>
      <c r="G2311" s="88">
        <v>2</v>
      </c>
      <c r="H2311" s="88">
        <v>214</v>
      </c>
      <c r="I2311" s="87" t="s">
        <v>49</v>
      </c>
      <c r="J2311" s="78">
        <v>15</v>
      </c>
      <c r="K2311" s="78">
        <v>15</v>
      </c>
      <c r="L2311" s="78">
        <f t="shared" si="60"/>
        <v>0</v>
      </c>
      <c r="M2311" s="26">
        <f>SUMPRODUCT(TEXT(L2311-{0,5,15,25,35},"0;\0")*{0,2,3,3,7})</f>
        <v>0</v>
      </c>
    </row>
    <row r="2312" spans="1:13" ht="27">
      <c r="A2312" s="88" t="s">
        <v>1328</v>
      </c>
      <c r="B2312" s="88" t="s">
        <v>1329</v>
      </c>
      <c r="C2312" s="88">
        <v>0</v>
      </c>
      <c r="D2312" s="88">
        <v>0</v>
      </c>
      <c r="E2312" s="88" t="s">
        <v>32</v>
      </c>
      <c r="F2312" s="88" t="s">
        <v>1325</v>
      </c>
      <c r="G2312" s="88">
        <v>3</v>
      </c>
      <c r="H2312" s="88">
        <v>314</v>
      </c>
      <c r="I2312" s="87" t="s">
        <v>49</v>
      </c>
      <c r="J2312" s="78">
        <v>14</v>
      </c>
      <c r="K2312" s="78">
        <f t="shared" si="59"/>
        <v>15</v>
      </c>
      <c r="L2312" s="78">
        <f t="shared" si="60"/>
        <v>-1</v>
      </c>
      <c r="M2312" s="26">
        <f>SUMPRODUCT(TEXT(L2312-{0,5,15,25,35},"0;\0")*{0,2,3,3,7})</f>
        <v>0</v>
      </c>
    </row>
    <row r="2313" spans="1:13" ht="27">
      <c r="A2313" s="88" t="s">
        <v>1328</v>
      </c>
      <c r="B2313" s="88" t="s">
        <v>67</v>
      </c>
      <c r="C2313" s="88">
        <v>0</v>
      </c>
      <c r="D2313" s="88">
        <v>1</v>
      </c>
      <c r="E2313" s="88" t="s">
        <v>32</v>
      </c>
      <c r="F2313" s="88" t="s">
        <v>1330</v>
      </c>
      <c r="G2313" s="88">
        <v>4</v>
      </c>
      <c r="H2313" s="88">
        <v>411</v>
      </c>
      <c r="I2313" s="87" t="s">
        <v>49</v>
      </c>
      <c r="J2313" s="78">
        <v>14</v>
      </c>
      <c r="K2313" s="78">
        <f t="shared" si="59"/>
        <v>16.333333333333332</v>
      </c>
      <c r="L2313" s="78">
        <f t="shared" si="60"/>
        <v>-2.3333333333333321</v>
      </c>
      <c r="M2313" s="26">
        <f>SUMPRODUCT(TEXT(L2313-{0,5,15,25,35},"0;\0")*{0,2,3,3,7})</f>
        <v>0</v>
      </c>
    </row>
    <row r="2314" spans="1:13" ht="27">
      <c r="A2314" s="88" t="s">
        <v>1331</v>
      </c>
      <c r="B2314" s="88" t="s">
        <v>1332</v>
      </c>
      <c r="C2314" s="88">
        <v>0</v>
      </c>
      <c r="D2314" s="88">
        <v>0</v>
      </c>
      <c r="E2314" s="88" t="s">
        <v>32</v>
      </c>
      <c r="F2314" s="88" t="s">
        <v>1330</v>
      </c>
      <c r="G2314" s="88">
        <v>5</v>
      </c>
      <c r="H2314" s="88">
        <v>509</v>
      </c>
      <c r="I2314" s="87" t="s">
        <v>49</v>
      </c>
      <c r="J2314" s="78">
        <v>14</v>
      </c>
      <c r="K2314" s="78">
        <f t="shared" si="59"/>
        <v>15</v>
      </c>
      <c r="L2314" s="78">
        <f t="shared" si="60"/>
        <v>-1</v>
      </c>
      <c r="M2314" s="26">
        <f>SUMPRODUCT(TEXT(L2314-{0,5,15,25,35},"0;\0")*{0,2,3,3,7})</f>
        <v>0</v>
      </c>
    </row>
    <row r="2315" spans="1:13" ht="27">
      <c r="A2315" s="88" t="s">
        <v>1331</v>
      </c>
      <c r="B2315" s="88" t="s">
        <v>1333</v>
      </c>
      <c r="C2315" s="88">
        <v>0</v>
      </c>
      <c r="D2315" s="88">
        <v>0</v>
      </c>
      <c r="E2315" s="88" t="s">
        <v>32</v>
      </c>
      <c r="F2315" s="88" t="s">
        <v>1330</v>
      </c>
      <c r="G2315" s="88">
        <v>3</v>
      </c>
      <c r="H2315" s="88">
        <v>306</v>
      </c>
      <c r="I2315" s="87" t="s">
        <v>49</v>
      </c>
      <c r="J2315" s="78">
        <v>19</v>
      </c>
      <c r="K2315" s="78">
        <f t="shared" si="59"/>
        <v>15</v>
      </c>
      <c r="L2315" s="78">
        <f t="shared" si="60"/>
        <v>4</v>
      </c>
      <c r="M2315" s="26">
        <f>SUMPRODUCT(TEXT(L2315-{0,5,15,25,35},"0;\0")*{0,2,3,3,7})</f>
        <v>0</v>
      </c>
    </row>
    <row r="2316" spans="1:13" ht="27">
      <c r="A2316" s="88" t="s">
        <v>1331</v>
      </c>
      <c r="B2316" s="88" t="s">
        <v>1334</v>
      </c>
      <c r="C2316" s="88">
        <v>0</v>
      </c>
      <c r="D2316" s="88">
        <v>0</v>
      </c>
      <c r="E2316" s="88" t="s">
        <v>32</v>
      </c>
      <c r="F2316" s="88" t="s">
        <v>1330</v>
      </c>
      <c r="G2316" s="88">
        <v>3</v>
      </c>
      <c r="H2316" s="88">
        <v>307</v>
      </c>
      <c r="I2316" s="87" t="s">
        <v>49</v>
      </c>
      <c r="J2316" s="78">
        <v>19</v>
      </c>
      <c r="K2316" s="78">
        <f t="shared" si="59"/>
        <v>15</v>
      </c>
      <c r="L2316" s="78">
        <f t="shared" si="60"/>
        <v>4</v>
      </c>
      <c r="M2316" s="26">
        <f>SUMPRODUCT(TEXT(L2316-{0,5,15,25,35},"0;\0")*{0,2,3,3,7})</f>
        <v>0</v>
      </c>
    </row>
    <row r="2317" spans="1:13" ht="27">
      <c r="A2317" s="88" t="s">
        <v>1331</v>
      </c>
      <c r="B2317" s="88" t="s">
        <v>1335</v>
      </c>
      <c r="C2317" s="88">
        <v>0</v>
      </c>
      <c r="D2317" s="88">
        <v>0</v>
      </c>
      <c r="E2317" s="88" t="s">
        <v>32</v>
      </c>
      <c r="F2317" s="88" t="s">
        <v>1330</v>
      </c>
      <c r="G2317" s="88">
        <v>3</v>
      </c>
      <c r="H2317" s="88">
        <v>308</v>
      </c>
      <c r="I2317" s="87" t="s">
        <v>49</v>
      </c>
      <c r="J2317" s="78">
        <v>19</v>
      </c>
      <c r="K2317" s="78">
        <f t="shared" si="59"/>
        <v>15</v>
      </c>
      <c r="L2317" s="78">
        <f t="shared" si="60"/>
        <v>4</v>
      </c>
      <c r="M2317" s="26">
        <f>SUMPRODUCT(TEXT(L2317-{0,5,15,25,35},"0;\0")*{0,2,3,3,7})</f>
        <v>0</v>
      </c>
    </row>
    <row r="2318" spans="1:13" ht="27">
      <c r="A2318" s="88" t="s">
        <v>1331</v>
      </c>
      <c r="B2318" s="88" t="s">
        <v>1336</v>
      </c>
      <c r="C2318" s="88">
        <v>4</v>
      </c>
      <c r="D2318" s="88">
        <v>0</v>
      </c>
      <c r="E2318" s="88" t="s">
        <v>32</v>
      </c>
      <c r="F2318" s="88" t="s">
        <v>1330</v>
      </c>
      <c r="G2318" s="88">
        <v>5</v>
      </c>
      <c r="H2318" s="88">
        <v>506</v>
      </c>
      <c r="I2318" s="87" t="s">
        <v>68</v>
      </c>
      <c r="J2318" s="78">
        <v>14.4</v>
      </c>
      <c r="K2318" s="78">
        <f t="shared" si="59"/>
        <v>25.666666666666664</v>
      </c>
      <c r="L2318" s="78">
        <f t="shared" si="60"/>
        <v>-11.266666666666664</v>
      </c>
      <c r="M2318" s="26">
        <f>SUMPRODUCT(TEXT(L2318-{0,5,15,25,35},"0;\0")*{0,2,3,3,7})</f>
        <v>0</v>
      </c>
    </row>
    <row r="2319" spans="1:13" ht="27">
      <c r="A2319" s="88" t="s">
        <v>1331</v>
      </c>
      <c r="B2319" s="88" t="s">
        <v>1337</v>
      </c>
      <c r="C2319" s="88">
        <v>3</v>
      </c>
      <c r="D2319" s="88">
        <v>0</v>
      </c>
      <c r="E2319" s="88" t="s">
        <v>32</v>
      </c>
      <c r="F2319" s="88" t="s">
        <v>1330</v>
      </c>
      <c r="G2319" s="88">
        <v>5</v>
      </c>
      <c r="H2319" s="88">
        <v>506</v>
      </c>
      <c r="I2319" s="87" t="s">
        <v>68</v>
      </c>
      <c r="J2319" s="78">
        <v>10.8</v>
      </c>
      <c r="K2319" s="78">
        <f t="shared" si="59"/>
        <v>23</v>
      </c>
      <c r="L2319" s="78">
        <f t="shared" si="60"/>
        <v>-12.2</v>
      </c>
      <c r="M2319" s="26">
        <f>SUMPRODUCT(TEXT(L2319-{0,5,15,25,35},"0;\0")*{0,2,3,3,7})</f>
        <v>0</v>
      </c>
    </row>
    <row r="2320" spans="1:13" ht="27">
      <c r="A2320" s="88" t="s">
        <v>1331</v>
      </c>
      <c r="B2320" s="88" t="s">
        <v>1338</v>
      </c>
      <c r="C2320" s="88">
        <v>2</v>
      </c>
      <c r="D2320" s="88">
        <v>0</v>
      </c>
      <c r="E2320" s="88" t="s">
        <v>32</v>
      </c>
      <c r="F2320" s="88" t="s">
        <v>1330</v>
      </c>
      <c r="G2320" s="88">
        <v>5</v>
      </c>
      <c r="H2320" s="88">
        <v>506</v>
      </c>
      <c r="I2320" s="87" t="s">
        <v>68</v>
      </c>
      <c r="J2320" s="78">
        <v>7.2</v>
      </c>
      <c r="K2320" s="78">
        <f t="shared" si="59"/>
        <v>20.333333333333332</v>
      </c>
      <c r="L2320" s="78">
        <f t="shared" si="60"/>
        <v>-13.133333333333333</v>
      </c>
      <c r="M2320" s="26">
        <f>SUMPRODUCT(TEXT(L2320-{0,5,15,25,35},"0;\0")*{0,2,3,3,7})</f>
        <v>0</v>
      </c>
    </row>
    <row r="2321" spans="1:13" ht="27">
      <c r="A2321" s="88" t="s">
        <v>1331</v>
      </c>
      <c r="B2321" s="88" t="s">
        <v>1339</v>
      </c>
      <c r="C2321" s="88">
        <v>2</v>
      </c>
      <c r="D2321" s="88">
        <v>0</v>
      </c>
      <c r="E2321" s="88" t="s">
        <v>32</v>
      </c>
      <c r="F2321" s="88" t="s">
        <v>1330</v>
      </c>
      <c r="G2321" s="88">
        <v>5</v>
      </c>
      <c r="H2321" s="88">
        <v>506</v>
      </c>
      <c r="I2321" s="87" t="s">
        <v>68</v>
      </c>
      <c r="J2321" s="78">
        <v>7.2</v>
      </c>
      <c r="K2321" s="78">
        <f t="shared" si="59"/>
        <v>20.333333333333332</v>
      </c>
      <c r="L2321" s="78">
        <f t="shared" si="60"/>
        <v>-13.133333333333333</v>
      </c>
      <c r="M2321" s="26">
        <f>SUMPRODUCT(TEXT(L2321-{0,5,15,25,35},"0;\0")*{0,2,3,3,7})</f>
        <v>0</v>
      </c>
    </row>
    <row r="2322" spans="1:13" ht="27">
      <c r="A2322" s="88" t="s">
        <v>1331</v>
      </c>
      <c r="B2322" s="88" t="s">
        <v>69</v>
      </c>
      <c r="C2322" s="88">
        <v>0</v>
      </c>
      <c r="D2322" s="88">
        <v>6</v>
      </c>
      <c r="E2322" s="88" t="s">
        <v>32</v>
      </c>
      <c r="F2322" s="88" t="s">
        <v>1340</v>
      </c>
      <c r="G2322" s="88">
        <v>4</v>
      </c>
      <c r="H2322" s="88">
        <v>408</v>
      </c>
      <c r="I2322" s="87" t="s">
        <v>70</v>
      </c>
      <c r="J2322" s="78">
        <v>5</v>
      </c>
      <c r="K2322" s="78">
        <f t="shared" si="59"/>
        <v>23</v>
      </c>
      <c r="L2322" s="78">
        <f t="shared" si="60"/>
        <v>-18</v>
      </c>
      <c r="M2322" s="26">
        <f>SUMPRODUCT(TEXT(L2322-{0,5,15,25,35},"0;\0")*{0,2,3,3,7})</f>
        <v>0</v>
      </c>
    </row>
    <row r="2323" spans="1:13" ht="27">
      <c r="A2323" s="88" t="s">
        <v>1341</v>
      </c>
      <c r="B2323" s="88" t="s">
        <v>1342</v>
      </c>
      <c r="C2323" s="88">
        <v>0</v>
      </c>
      <c r="D2323" s="88">
        <v>6</v>
      </c>
      <c r="E2323" s="88" t="s">
        <v>32</v>
      </c>
      <c r="F2323" s="88" t="s">
        <v>1340</v>
      </c>
      <c r="G2323" s="88">
        <v>4</v>
      </c>
      <c r="H2323" s="88">
        <v>408</v>
      </c>
      <c r="I2323" s="87" t="s">
        <v>70</v>
      </c>
      <c r="J2323" s="78">
        <v>5</v>
      </c>
      <c r="K2323" s="78">
        <f t="shared" si="59"/>
        <v>23</v>
      </c>
      <c r="L2323" s="78">
        <f t="shared" si="60"/>
        <v>-18</v>
      </c>
      <c r="M2323" s="26">
        <f>SUMPRODUCT(TEXT(L2323-{0,5,15,25,35},"0;\0")*{0,2,3,3,7})</f>
        <v>0</v>
      </c>
    </row>
    <row r="2324" spans="1:13" ht="27">
      <c r="A2324" s="88" t="s">
        <v>1341</v>
      </c>
      <c r="B2324" s="88" t="s">
        <v>71</v>
      </c>
      <c r="C2324" s="88">
        <v>0</v>
      </c>
      <c r="D2324" s="88">
        <v>5</v>
      </c>
      <c r="E2324" s="88" t="s">
        <v>32</v>
      </c>
      <c r="F2324" s="88" t="s">
        <v>1343</v>
      </c>
      <c r="G2324" s="88">
        <v>4</v>
      </c>
      <c r="H2324" s="88">
        <v>418</v>
      </c>
      <c r="I2324" s="87" t="s">
        <v>70</v>
      </c>
      <c r="J2324" s="78">
        <v>8</v>
      </c>
      <c r="K2324" s="78">
        <f t="shared" si="59"/>
        <v>21.666666666666668</v>
      </c>
      <c r="L2324" s="78">
        <f t="shared" si="60"/>
        <v>-13.666666666666668</v>
      </c>
      <c r="M2324" s="26">
        <f>SUMPRODUCT(TEXT(L2324-{0,5,15,25,35},"0;\0")*{0,2,3,3,7})</f>
        <v>0</v>
      </c>
    </row>
    <row r="2325" spans="1:13" ht="27">
      <c r="A2325" s="88" t="s">
        <v>1344</v>
      </c>
      <c r="B2325" s="88" t="s">
        <v>1345</v>
      </c>
      <c r="C2325" s="88">
        <v>0</v>
      </c>
      <c r="D2325" s="88">
        <v>6</v>
      </c>
      <c r="E2325" s="28" t="s">
        <v>1346</v>
      </c>
      <c r="F2325" s="88" t="s">
        <v>1343</v>
      </c>
      <c r="G2325" s="88">
        <v>4</v>
      </c>
      <c r="H2325" s="88">
        <v>418</v>
      </c>
      <c r="I2325" s="87" t="s">
        <v>70</v>
      </c>
      <c r="J2325" s="78">
        <v>8</v>
      </c>
      <c r="K2325" s="78">
        <f t="shared" si="59"/>
        <v>23</v>
      </c>
      <c r="L2325" s="78">
        <f t="shared" si="60"/>
        <v>-15</v>
      </c>
      <c r="M2325" s="26">
        <f>SUMPRODUCT(TEXT(L2325-{0,5,15,25,35},"0;\0")*{0,2,3,3,7})</f>
        <v>0</v>
      </c>
    </row>
    <row r="2326" spans="1:13" ht="27">
      <c r="A2326" s="88" t="s">
        <v>1344</v>
      </c>
      <c r="B2326" s="88" t="s">
        <v>72</v>
      </c>
      <c r="C2326" s="88">
        <v>0</v>
      </c>
      <c r="D2326" s="88">
        <v>6</v>
      </c>
      <c r="E2326" s="88" t="s">
        <v>32</v>
      </c>
      <c r="F2326" s="88" t="s">
        <v>1343</v>
      </c>
      <c r="G2326" s="88">
        <v>4</v>
      </c>
      <c r="H2326" s="88">
        <v>418</v>
      </c>
      <c r="I2326" s="87" t="s">
        <v>70</v>
      </c>
      <c r="J2326" s="78">
        <v>8</v>
      </c>
      <c r="K2326" s="78">
        <f t="shared" si="59"/>
        <v>23</v>
      </c>
      <c r="L2326" s="78">
        <f t="shared" si="60"/>
        <v>-15</v>
      </c>
      <c r="M2326" s="26">
        <f>SUMPRODUCT(TEXT(L2326-{0,5,15,25,35},"0;\0")*{0,2,3,3,7})</f>
        <v>0</v>
      </c>
    </row>
    <row r="2327" spans="1:13" ht="27">
      <c r="A2327" s="88" t="s">
        <v>1344</v>
      </c>
      <c r="B2327" s="88" t="s">
        <v>73</v>
      </c>
      <c r="C2327" s="88">
        <v>0</v>
      </c>
      <c r="D2327" s="88">
        <v>6</v>
      </c>
      <c r="E2327" s="88" t="s">
        <v>32</v>
      </c>
      <c r="F2327" s="88" t="s">
        <v>1347</v>
      </c>
      <c r="G2327" s="88">
        <v>4</v>
      </c>
      <c r="H2327" s="88">
        <v>418</v>
      </c>
      <c r="I2327" s="87" t="s">
        <v>70</v>
      </c>
      <c r="J2327" s="78">
        <v>8</v>
      </c>
      <c r="K2327" s="78">
        <f t="shared" si="59"/>
        <v>23</v>
      </c>
      <c r="L2327" s="78">
        <f t="shared" si="60"/>
        <v>-15</v>
      </c>
      <c r="M2327" s="26">
        <f>SUMPRODUCT(TEXT(L2327-{0,5,15,25,35},"0;\0")*{0,2,3,3,7})</f>
        <v>0</v>
      </c>
    </row>
    <row r="2328" spans="1:13" ht="27">
      <c r="A2328" s="88" t="s">
        <v>1348</v>
      </c>
      <c r="B2328" s="88" t="s">
        <v>74</v>
      </c>
      <c r="C2328" s="88">
        <v>0</v>
      </c>
      <c r="D2328" s="88">
        <v>6</v>
      </c>
      <c r="E2328" s="88" t="s">
        <v>32</v>
      </c>
      <c r="F2328" s="88" t="s">
        <v>1349</v>
      </c>
      <c r="G2328" s="88">
        <v>3</v>
      </c>
      <c r="H2328" s="88">
        <v>310</v>
      </c>
      <c r="I2328" s="87" t="s">
        <v>1350</v>
      </c>
      <c r="J2328" s="78">
        <v>19</v>
      </c>
      <c r="K2328" s="78">
        <f>15+8*C2328/3+8*(D2328/2)/3</f>
        <v>23</v>
      </c>
      <c r="L2328" s="78">
        <f>J2328-K2328</f>
        <v>-4</v>
      </c>
      <c r="M2328" s="26">
        <f>SUMPRODUCT(TEXT(L2328-{0,5,15,25,35},"0;\0")*{0,2,3,3,7})</f>
        <v>0</v>
      </c>
    </row>
    <row r="2329" spans="1:13" ht="27">
      <c r="A2329" s="88" t="s">
        <v>1351</v>
      </c>
      <c r="B2329" s="88" t="s">
        <v>75</v>
      </c>
      <c r="C2329" s="88">
        <v>0</v>
      </c>
      <c r="D2329" s="88">
        <v>6</v>
      </c>
      <c r="E2329" s="88" t="s">
        <v>32</v>
      </c>
      <c r="F2329" s="88" t="s">
        <v>1352</v>
      </c>
      <c r="G2329" s="88">
        <v>3</v>
      </c>
      <c r="H2329" s="88">
        <v>309</v>
      </c>
      <c r="I2329" s="87" t="s">
        <v>70</v>
      </c>
      <c r="J2329" s="78">
        <v>9.5</v>
      </c>
      <c r="K2329" s="78">
        <f t="shared" si="59"/>
        <v>23</v>
      </c>
      <c r="L2329" s="78">
        <f t="shared" si="60"/>
        <v>-13.5</v>
      </c>
      <c r="M2329" s="26">
        <f>SUMPRODUCT(TEXT(L2329-{0,5,15,25,35},"0;\0")*{0,2,3,3,7})</f>
        <v>0</v>
      </c>
    </row>
    <row r="2330" spans="1:13" ht="27">
      <c r="A2330" s="88" t="s">
        <v>1353</v>
      </c>
      <c r="B2330" s="88" t="s">
        <v>1354</v>
      </c>
      <c r="C2330" s="88">
        <v>0</v>
      </c>
      <c r="D2330" s="88">
        <v>6</v>
      </c>
      <c r="E2330" s="88" t="s">
        <v>32</v>
      </c>
      <c r="F2330" s="88" t="s">
        <v>1352</v>
      </c>
      <c r="G2330" s="88">
        <v>3</v>
      </c>
      <c r="H2330" s="88">
        <v>309</v>
      </c>
      <c r="I2330" s="87" t="s">
        <v>70</v>
      </c>
      <c r="J2330" s="78">
        <v>9.5</v>
      </c>
      <c r="K2330" s="78">
        <f t="shared" si="59"/>
        <v>23</v>
      </c>
      <c r="L2330" s="78">
        <f t="shared" si="60"/>
        <v>-13.5</v>
      </c>
      <c r="M2330" s="26">
        <f>SUMPRODUCT(TEXT(L2330-{0,5,15,25,35},"0;\0")*{0,2,3,3,7})</f>
        <v>0</v>
      </c>
    </row>
    <row r="2331" spans="1:13" ht="27">
      <c r="A2331" s="88" t="s">
        <v>1353</v>
      </c>
      <c r="B2331" s="88" t="s">
        <v>1355</v>
      </c>
      <c r="C2331" s="88">
        <v>0</v>
      </c>
      <c r="D2331" s="88">
        <v>6</v>
      </c>
      <c r="E2331" s="88" t="s">
        <v>32</v>
      </c>
      <c r="F2331" s="88" t="s">
        <v>1352</v>
      </c>
      <c r="G2331" s="88">
        <v>4</v>
      </c>
      <c r="H2331" s="88">
        <v>416</v>
      </c>
      <c r="I2331" s="87" t="s">
        <v>1356</v>
      </c>
      <c r="J2331" s="78">
        <v>19</v>
      </c>
      <c r="K2331" s="78">
        <f t="shared" si="59"/>
        <v>23</v>
      </c>
      <c r="L2331" s="78">
        <f t="shared" si="60"/>
        <v>-4</v>
      </c>
      <c r="M2331" s="26">
        <f>SUMPRODUCT(TEXT(L2331-{0,5,15,25,35},"0;\0")*{0,2,3,3,7})</f>
        <v>0</v>
      </c>
    </row>
    <row r="2332" spans="1:13" ht="27">
      <c r="A2332" s="88" t="s">
        <v>1353</v>
      </c>
      <c r="B2332" s="88" t="s">
        <v>76</v>
      </c>
      <c r="C2332" s="88">
        <v>0</v>
      </c>
      <c r="D2332" s="88">
        <v>6</v>
      </c>
      <c r="E2332" s="88" t="s">
        <v>32</v>
      </c>
      <c r="F2332" s="88" t="s">
        <v>1357</v>
      </c>
      <c r="G2332" s="88">
        <v>5</v>
      </c>
      <c r="H2332" s="88">
        <v>513</v>
      </c>
      <c r="I2332" s="87" t="s">
        <v>70</v>
      </c>
      <c r="J2332" s="78">
        <v>19.8</v>
      </c>
      <c r="K2332" s="78">
        <f t="shared" si="59"/>
        <v>23</v>
      </c>
      <c r="L2332" s="78">
        <f t="shared" si="60"/>
        <v>-3.1999999999999993</v>
      </c>
      <c r="M2332" s="26">
        <f>SUMPRODUCT(TEXT(L2332-{0,5,15,25,35},"0;\0")*{0,2,3,3,7})</f>
        <v>0</v>
      </c>
    </row>
    <row r="2333" spans="1:13" ht="27">
      <c r="A2333" s="88" t="s">
        <v>1358</v>
      </c>
      <c r="B2333" s="88" t="s">
        <v>77</v>
      </c>
      <c r="C2333" s="88">
        <v>0</v>
      </c>
      <c r="D2333" s="88">
        <v>6</v>
      </c>
      <c r="E2333" s="88" t="s">
        <v>32</v>
      </c>
      <c r="F2333" s="88" t="s">
        <v>1359</v>
      </c>
      <c r="G2333" s="88">
        <v>5</v>
      </c>
      <c r="H2333" s="88">
        <v>513</v>
      </c>
      <c r="I2333" s="87" t="s">
        <v>70</v>
      </c>
      <c r="J2333" s="78">
        <v>19.8</v>
      </c>
      <c r="K2333" s="78">
        <f t="shared" si="59"/>
        <v>23</v>
      </c>
      <c r="L2333" s="78">
        <f t="shared" si="60"/>
        <v>-3.1999999999999993</v>
      </c>
      <c r="M2333" s="26">
        <f>SUMPRODUCT(TEXT(L2333-{0,5,15,25,35},"0;\0")*{0,2,3,3,7})</f>
        <v>0</v>
      </c>
    </row>
    <row r="2334" spans="1:13" ht="27">
      <c r="A2334" s="22" t="s">
        <v>2863</v>
      </c>
      <c r="B2334" s="22" t="s">
        <v>2864</v>
      </c>
      <c r="C2334" s="87">
        <v>0</v>
      </c>
      <c r="D2334" s="87">
        <v>0</v>
      </c>
      <c r="E2334" s="22" t="s">
        <v>32</v>
      </c>
      <c r="F2334" s="87" t="s">
        <v>2865</v>
      </c>
      <c r="G2334" s="87">
        <v>1</v>
      </c>
      <c r="H2334" s="18">
        <v>102</v>
      </c>
      <c r="I2334" s="87" t="s">
        <v>2866</v>
      </c>
      <c r="J2334" s="17">
        <v>6.25</v>
      </c>
      <c r="K2334" s="79">
        <v>15</v>
      </c>
      <c r="L2334" s="79">
        <v>-8.75</v>
      </c>
      <c r="M2334" s="29">
        <v>0</v>
      </c>
    </row>
    <row r="2335" spans="1:13" ht="27">
      <c r="A2335" s="87" t="s">
        <v>2863</v>
      </c>
      <c r="B2335" s="87" t="s">
        <v>2867</v>
      </c>
      <c r="C2335" s="87">
        <v>0</v>
      </c>
      <c r="D2335" s="87">
        <v>0</v>
      </c>
      <c r="E2335" s="22" t="s">
        <v>32</v>
      </c>
      <c r="F2335" s="87" t="s">
        <v>2865</v>
      </c>
      <c r="G2335" s="87">
        <v>1</v>
      </c>
      <c r="H2335" s="18">
        <v>102</v>
      </c>
      <c r="I2335" s="87" t="s">
        <v>2866</v>
      </c>
      <c r="J2335" s="79">
        <v>6.25</v>
      </c>
      <c r="K2335" s="79">
        <v>15</v>
      </c>
      <c r="L2335" s="79">
        <v>-8.75</v>
      </c>
      <c r="M2335" s="29">
        <v>0</v>
      </c>
    </row>
    <row r="2336" spans="1:13" ht="27">
      <c r="A2336" s="87" t="s">
        <v>2863</v>
      </c>
      <c r="B2336" s="87" t="s">
        <v>2868</v>
      </c>
      <c r="C2336" s="87">
        <v>0</v>
      </c>
      <c r="D2336" s="87">
        <v>0</v>
      </c>
      <c r="E2336" s="22" t="s">
        <v>32</v>
      </c>
      <c r="F2336" s="87" t="s">
        <v>2865</v>
      </c>
      <c r="G2336" s="87">
        <v>1</v>
      </c>
      <c r="H2336" s="18">
        <v>102</v>
      </c>
      <c r="I2336" s="87" t="s">
        <v>2866</v>
      </c>
      <c r="J2336" s="17">
        <v>6.25</v>
      </c>
      <c r="K2336" s="79">
        <v>15</v>
      </c>
      <c r="L2336" s="79">
        <v>-8.75</v>
      </c>
      <c r="M2336" s="29">
        <v>0</v>
      </c>
    </row>
    <row r="2337" spans="1:13" ht="27">
      <c r="A2337" s="87" t="s">
        <v>2869</v>
      </c>
      <c r="B2337" s="87" t="s">
        <v>834</v>
      </c>
      <c r="C2337" s="87">
        <v>0</v>
      </c>
      <c r="D2337" s="87">
        <v>0</v>
      </c>
      <c r="E2337" s="22" t="s">
        <v>32</v>
      </c>
      <c r="F2337" s="87" t="s">
        <v>2865</v>
      </c>
      <c r="G2337" s="87">
        <v>1</v>
      </c>
      <c r="H2337" s="18">
        <v>102</v>
      </c>
      <c r="I2337" s="87" t="s">
        <v>2866</v>
      </c>
      <c r="J2337" s="79">
        <v>6.25</v>
      </c>
      <c r="K2337" s="79">
        <v>15</v>
      </c>
      <c r="L2337" s="79">
        <v>-8.75</v>
      </c>
      <c r="M2337" s="29">
        <v>0</v>
      </c>
    </row>
    <row r="2338" spans="1:13" ht="27">
      <c r="A2338" s="88" t="s">
        <v>2863</v>
      </c>
      <c r="B2338" s="88" t="s">
        <v>2870</v>
      </c>
      <c r="C2338" s="22">
        <v>0</v>
      </c>
      <c r="D2338" s="87">
        <v>0</v>
      </c>
      <c r="E2338" s="22" t="s">
        <v>32</v>
      </c>
      <c r="F2338" s="87" t="s">
        <v>2865</v>
      </c>
      <c r="G2338" s="87">
        <v>1</v>
      </c>
      <c r="H2338" s="18">
        <v>106</v>
      </c>
      <c r="I2338" s="28" t="s">
        <v>2871</v>
      </c>
      <c r="J2338" s="79">
        <v>8.2669999999999995</v>
      </c>
      <c r="K2338" s="79">
        <v>15</v>
      </c>
      <c r="L2338" s="79">
        <v>-6.7330000000000005</v>
      </c>
      <c r="M2338" s="29">
        <v>0</v>
      </c>
    </row>
    <row r="2339" spans="1:13" ht="27">
      <c r="A2339" s="87" t="s">
        <v>2869</v>
      </c>
      <c r="B2339" s="87" t="s">
        <v>1289</v>
      </c>
      <c r="C2339" s="87">
        <v>0</v>
      </c>
      <c r="D2339" s="87">
        <v>0</v>
      </c>
      <c r="E2339" s="22" t="s">
        <v>32</v>
      </c>
      <c r="F2339" s="87" t="s">
        <v>2872</v>
      </c>
      <c r="G2339" s="87">
        <v>1</v>
      </c>
      <c r="H2339" s="18">
        <v>106</v>
      </c>
      <c r="I2339" s="28" t="s">
        <v>1290</v>
      </c>
      <c r="J2339" s="79">
        <v>8.2669999999999995</v>
      </c>
      <c r="K2339" s="79">
        <v>15</v>
      </c>
      <c r="L2339" s="79">
        <v>-6.7330000000000005</v>
      </c>
      <c r="M2339" s="29">
        <v>0</v>
      </c>
    </row>
    <row r="2340" spans="1:13" ht="27">
      <c r="A2340" s="87" t="s">
        <v>2873</v>
      </c>
      <c r="B2340" s="87" t="s">
        <v>2874</v>
      </c>
      <c r="C2340" s="87">
        <v>0</v>
      </c>
      <c r="D2340" s="87">
        <v>0</v>
      </c>
      <c r="E2340" s="22" t="s">
        <v>32</v>
      </c>
      <c r="F2340" s="87" t="s">
        <v>2872</v>
      </c>
      <c r="G2340" s="87">
        <v>1</v>
      </c>
      <c r="H2340" s="18">
        <v>106</v>
      </c>
      <c r="I2340" s="28" t="s">
        <v>1291</v>
      </c>
      <c r="J2340" s="79">
        <v>8.2669999999999995</v>
      </c>
      <c r="K2340" s="79">
        <v>15</v>
      </c>
      <c r="L2340" s="79">
        <v>-6.7330000000000005</v>
      </c>
      <c r="M2340" s="29">
        <v>0</v>
      </c>
    </row>
    <row r="2341" spans="1:13" ht="27">
      <c r="A2341" s="22" t="s">
        <v>2873</v>
      </c>
      <c r="B2341" s="22" t="s">
        <v>2875</v>
      </c>
      <c r="C2341" s="87">
        <v>0</v>
      </c>
      <c r="D2341" s="87">
        <v>0</v>
      </c>
      <c r="E2341" s="22" t="s">
        <v>32</v>
      </c>
      <c r="F2341" s="87" t="s">
        <v>2872</v>
      </c>
      <c r="G2341" s="87">
        <v>1</v>
      </c>
      <c r="H2341" s="18">
        <v>107</v>
      </c>
      <c r="I2341" s="28" t="s">
        <v>2876</v>
      </c>
      <c r="J2341" s="79">
        <v>3.1</v>
      </c>
      <c r="K2341" s="79">
        <v>15</v>
      </c>
      <c r="L2341" s="79">
        <v>-11.9</v>
      </c>
      <c r="M2341" s="29">
        <v>0</v>
      </c>
    </row>
    <row r="2342" spans="1:13" ht="27">
      <c r="A2342" s="87" t="s">
        <v>2873</v>
      </c>
      <c r="B2342" s="87" t="s">
        <v>2877</v>
      </c>
      <c r="C2342" s="87">
        <v>0</v>
      </c>
      <c r="D2342" s="87">
        <v>0</v>
      </c>
      <c r="E2342" s="22" t="s">
        <v>32</v>
      </c>
      <c r="F2342" s="87" t="s">
        <v>2872</v>
      </c>
      <c r="G2342" s="87">
        <v>1</v>
      </c>
      <c r="H2342" s="18">
        <v>107</v>
      </c>
      <c r="I2342" s="28" t="s">
        <v>2876</v>
      </c>
      <c r="J2342" s="79">
        <v>3.1</v>
      </c>
      <c r="K2342" s="79">
        <v>15</v>
      </c>
      <c r="L2342" s="79">
        <v>-11.9</v>
      </c>
      <c r="M2342" s="29">
        <v>0</v>
      </c>
    </row>
    <row r="2343" spans="1:13" ht="27">
      <c r="A2343" s="87" t="s">
        <v>2873</v>
      </c>
      <c r="B2343" s="87" t="s">
        <v>2878</v>
      </c>
      <c r="C2343" s="22">
        <v>0</v>
      </c>
      <c r="D2343" s="87">
        <v>0</v>
      </c>
      <c r="E2343" s="22" t="s">
        <v>32</v>
      </c>
      <c r="F2343" s="87" t="s">
        <v>2872</v>
      </c>
      <c r="G2343" s="87">
        <v>1</v>
      </c>
      <c r="H2343" s="18">
        <v>107</v>
      </c>
      <c r="I2343" s="28" t="s">
        <v>2876</v>
      </c>
      <c r="J2343" s="79">
        <v>3.1</v>
      </c>
      <c r="K2343" s="79">
        <v>15</v>
      </c>
      <c r="L2343" s="79">
        <v>-11.9</v>
      </c>
      <c r="M2343" s="29">
        <v>0</v>
      </c>
    </row>
    <row r="2344" spans="1:13" ht="27">
      <c r="A2344" s="87" t="s">
        <v>2873</v>
      </c>
      <c r="B2344" s="87" t="s">
        <v>2879</v>
      </c>
      <c r="C2344" s="87">
        <v>0</v>
      </c>
      <c r="D2344" s="87">
        <v>0</v>
      </c>
      <c r="E2344" s="22" t="s">
        <v>32</v>
      </c>
      <c r="F2344" s="87" t="s">
        <v>2872</v>
      </c>
      <c r="G2344" s="87">
        <v>1</v>
      </c>
      <c r="H2344" s="18">
        <v>107</v>
      </c>
      <c r="I2344" s="28" t="s">
        <v>2876</v>
      </c>
      <c r="J2344" s="79">
        <v>3.1</v>
      </c>
      <c r="K2344" s="79">
        <v>15</v>
      </c>
      <c r="L2344" s="79">
        <v>-11.9</v>
      </c>
      <c r="M2344" s="29">
        <v>0</v>
      </c>
    </row>
    <row r="2345" spans="1:13" ht="27">
      <c r="A2345" s="87" t="s">
        <v>2873</v>
      </c>
      <c r="B2345" s="87" t="s">
        <v>2880</v>
      </c>
      <c r="C2345" s="87">
        <v>0</v>
      </c>
      <c r="D2345" s="87">
        <v>0</v>
      </c>
      <c r="E2345" s="22" t="s">
        <v>32</v>
      </c>
      <c r="F2345" s="87" t="s">
        <v>2872</v>
      </c>
      <c r="G2345" s="87">
        <v>1</v>
      </c>
      <c r="H2345" s="18">
        <v>107</v>
      </c>
      <c r="I2345" s="28" t="s">
        <v>2876</v>
      </c>
      <c r="J2345" s="79">
        <v>3.1</v>
      </c>
      <c r="K2345" s="79">
        <v>15</v>
      </c>
      <c r="L2345" s="79">
        <v>-11.9</v>
      </c>
      <c r="M2345" s="29">
        <v>0</v>
      </c>
    </row>
    <row r="2346" spans="1:13" ht="27">
      <c r="A2346" s="87" t="s">
        <v>2873</v>
      </c>
      <c r="B2346" s="87" t="s">
        <v>2881</v>
      </c>
      <c r="C2346" s="87">
        <v>0</v>
      </c>
      <c r="D2346" s="87">
        <v>0</v>
      </c>
      <c r="E2346" s="22" t="s">
        <v>32</v>
      </c>
      <c r="F2346" s="87" t="s">
        <v>2872</v>
      </c>
      <c r="G2346" s="87">
        <v>1</v>
      </c>
      <c r="H2346" s="18">
        <v>107</v>
      </c>
      <c r="I2346" s="28" t="s">
        <v>2876</v>
      </c>
      <c r="J2346" s="79">
        <v>3.1</v>
      </c>
      <c r="K2346" s="79">
        <v>15</v>
      </c>
      <c r="L2346" s="79">
        <v>-11.9</v>
      </c>
      <c r="M2346" s="29">
        <v>0</v>
      </c>
    </row>
    <row r="2347" spans="1:13" ht="27">
      <c r="A2347" s="87" t="s">
        <v>2873</v>
      </c>
      <c r="B2347" s="87" t="s">
        <v>2882</v>
      </c>
      <c r="C2347" s="87">
        <v>0</v>
      </c>
      <c r="D2347" s="87">
        <v>0</v>
      </c>
      <c r="E2347" s="22" t="s">
        <v>32</v>
      </c>
      <c r="F2347" s="87" t="s">
        <v>2872</v>
      </c>
      <c r="G2347" s="87">
        <v>1</v>
      </c>
      <c r="H2347" s="18">
        <v>107</v>
      </c>
      <c r="I2347" s="28" t="s">
        <v>2876</v>
      </c>
      <c r="J2347" s="79">
        <v>3.1</v>
      </c>
      <c r="K2347" s="79">
        <v>15</v>
      </c>
      <c r="L2347" s="79">
        <v>-11.9</v>
      </c>
      <c r="M2347" s="29">
        <v>0</v>
      </c>
    </row>
    <row r="2348" spans="1:13" ht="27">
      <c r="A2348" s="87" t="s">
        <v>2883</v>
      </c>
      <c r="B2348" s="87" t="s">
        <v>1292</v>
      </c>
      <c r="C2348" s="22">
        <v>0</v>
      </c>
      <c r="D2348" s="87">
        <v>0</v>
      </c>
      <c r="E2348" s="22" t="s">
        <v>32</v>
      </c>
      <c r="F2348" s="87" t="s">
        <v>2872</v>
      </c>
      <c r="G2348" s="87">
        <v>1</v>
      </c>
      <c r="H2348" s="18">
        <v>107</v>
      </c>
      <c r="I2348" s="28" t="s">
        <v>2876</v>
      </c>
      <c r="J2348" s="79">
        <v>3.1</v>
      </c>
      <c r="K2348" s="79">
        <v>15</v>
      </c>
      <c r="L2348" s="79">
        <v>-11.9</v>
      </c>
      <c r="M2348" s="29">
        <v>0</v>
      </c>
    </row>
    <row r="2349" spans="1:13" ht="27">
      <c r="A2349" s="92" t="s">
        <v>2873</v>
      </c>
      <c r="B2349" s="92" t="s">
        <v>2884</v>
      </c>
      <c r="C2349" s="87">
        <v>0</v>
      </c>
      <c r="D2349" s="87">
        <v>0</v>
      </c>
      <c r="E2349" s="22" t="s">
        <v>32</v>
      </c>
      <c r="F2349" s="87" t="s">
        <v>2872</v>
      </c>
      <c r="G2349" s="87">
        <v>1</v>
      </c>
      <c r="H2349" s="18">
        <v>110</v>
      </c>
      <c r="I2349" s="28" t="s">
        <v>2885</v>
      </c>
      <c r="J2349" s="79">
        <v>3.5430000000000001</v>
      </c>
      <c r="K2349" s="79">
        <v>15</v>
      </c>
      <c r="L2349" s="79">
        <v>-11.457000000000001</v>
      </c>
      <c r="M2349" s="29">
        <v>0</v>
      </c>
    </row>
    <row r="2350" spans="1:13" ht="27">
      <c r="A2350" s="87" t="s">
        <v>2873</v>
      </c>
      <c r="B2350" s="87" t="s">
        <v>2886</v>
      </c>
      <c r="C2350" s="87">
        <v>0</v>
      </c>
      <c r="D2350" s="87">
        <v>0</v>
      </c>
      <c r="E2350" s="22" t="s">
        <v>32</v>
      </c>
      <c r="F2350" s="87" t="s">
        <v>2872</v>
      </c>
      <c r="G2350" s="87">
        <v>1</v>
      </c>
      <c r="H2350" s="18">
        <v>110</v>
      </c>
      <c r="I2350" s="28" t="s">
        <v>2885</v>
      </c>
      <c r="J2350" s="79">
        <v>3.5430000000000001</v>
      </c>
      <c r="K2350" s="79">
        <v>15</v>
      </c>
      <c r="L2350" s="79">
        <v>-11.457000000000001</v>
      </c>
      <c r="M2350" s="29">
        <v>0</v>
      </c>
    </row>
    <row r="2351" spans="1:13" ht="27">
      <c r="A2351" s="87" t="s">
        <v>2873</v>
      </c>
      <c r="B2351" s="87" t="s">
        <v>2887</v>
      </c>
      <c r="C2351" s="87">
        <v>0</v>
      </c>
      <c r="D2351" s="87">
        <v>0</v>
      </c>
      <c r="E2351" s="22" t="s">
        <v>32</v>
      </c>
      <c r="F2351" s="87" t="s">
        <v>2872</v>
      </c>
      <c r="G2351" s="87">
        <v>1</v>
      </c>
      <c r="H2351" s="18">
        <v>110</v>
      </c>
      <c r="I2351" s="28" t="s">
        <v>2885</v>
      </c>
      <c r="J2351" s="79">
        <v>3.5430000000000001</v>
      </c>
      <c r="K2351" s="79">
        <v>15</v>
      </c>
      <c r="L2351" s="79">
        <v>-11.457000000000001</v>
      </c>
      <c r="M2351" s="29">
        <v>0</v>
      </c>
    </row>
    <row r="2352" spans="1:13" ht="27">
      <c r="A2352" s="87" t="s">
        <v>2873</v>
      </c>
      <c r="B2352" s="87" t="s">
        <v>2888</v>
      </c>
      <c r="C2352" s="87">
        <v>0</v>
      </c>
      <c r="D2352" s="87">
        <v>0</v>
      </c>
      <c r="E2352" s="22" t="s">
        <v>32</v>
      </c>
      <c r="F2352" s="87" t="s">
        <v>2872</v>
      </c>
      <c r="G2352" s="87">
        <v>1</v>
      </c>
      <c r="H2352" s="18">
        <v>110</v>
      </c>
      <c r="I2352" s="28" t="s">
        <v>2885</v>
      </c>
      <c r="J2352" s="79">
        <v>3.5430000000000001</v>
      </c>
      <c r="K2352" s="79">
        <v>15</v>
      </c>
      <c r="L2352" s="79">
        <v>-11.457000000000001</v>
      </c>
      <c r="M2352" s="29">
        <v>0</v>
      </c>
    </row>
    <row r="2353" spans="1:13" ht="27">
      <c r="A2353" s="87" t="s">
        <v>2873</v>
      </c>
      <c r="B2353" s="87" t="s">
        <v>2889</v>
      </c>
      <c r="C2353" s="22">
        <v>0</v>
      </c>
      <c r="D2353" s="87">
        <v>0</v>
      </c>
      <c r="E2353" s="22" t="s">
        <v>32</v>
      </c>
      <c r="F2353" s="87" t="s">
        <v>2872</v>
      </c>
      <c r="G2353" s="87">
        <v>1</v>
      </c>
      <c r="H2353" s="18">
        <v>110</v>
      </c>
      <c r="I2353" s="28" t="s">
        <v>2885</v>
      </c>
      <c r="J2353" s="79">
        <v>3.5430000000000001</v>
      </c>
      <c r="K2353" s="79">
        <v>15</v>
      </c>
      <c r="L2353" s="79">
        <v>-11.457000000000001</v>
      </c>
      <c r="M2353" s="29">
        <v>0</v>
      </c>
    </row>
    <row r="2354" spans="1:13" ht="27">
      <c r="A2354" s="87" t="s">
        <v>2873</v>
      </c>
      <c r="B2354" s="87" t="s">
        <v>2890</v>
      </c>
      <c r="C2354" s="87">
        <v>0</v>
      </c>
      <c r="D2354" s="87">
        <v>0</v>
      </c>
      <c r="E2354" s="22" t="s">
        <v>32</v>
      </c>
      <c r="F2354" s="87" t="s">
        <v>2872</v>
      </c>
      <c r="G2354" s="87">
        <v>1</v>
      </c>
      <c r="H2354" s="18">
        <v>110</v>
      </c>
      <c r="I2354" s="28" t="s">
        <v>2885</v>
      </c>
      <c r="J2354" s="79">
        <v>3.5430000000000001</v>
      </c>
      <c r="K2354" s="79">
        <v>15</v>
      </c>
      <c r="L2354" s="79">
        <v>-11.457000000000001</v>
      </c>
      <c r="M2354" s="29">
        <v>0</v>
      </c>
    </row>
    <row r="2355" spans="1:13" ht="27">
      <c r="A2355" s="87" t="s">
        <v>2873</v>
      </c>
      <c r="B2355" s="87" t="s">
        <v>2891</v>
      </c>
      <c r="C2355" s="87">
        <v>0</v>
      </c>
      <c r="D2355" s="87">
        <v>0</v>
      </c>
      <c r="E2355" s="22" t="s">
        <v>32</v>
      </c>
      <c r="F2355" s="87" t="s">
        <v>2872</v>
      </c>
      <c r="G2355" s="87">
        <v>1</v>
      </c>
      <c r="H2355" s="18">
        <v>110</v>
      </c>
      <c r="I2355" s="28" t="s">
        <v>2885</v>
      </c>
      <c r="J2355" s="79">
        <v>3.5430000000000001</v>
      </c>
      <c r="K2355" s="79">
        <v>15</v>
      </c>
      <c r="L2355" s="79">
        <v>-11.457000000000001</v>
      </c>
      <c r="M2355" s="29">
        <v>0</v>
      </c>
    </row>
    <row r="2356" spans="1:13" ht="40.5">
      <c r="A2356" s="92" t="s">
        <v>2873</v>
      </c>
      <c r="B2356" s="92" t="s">
        <v>2892</v>
      </c>
      <c r="C2356" s="22">
        <v>0</v>
      </c>
      <c r="D2356" s="87">
        <v>0</v>
      </c>
      <c r="E2356" s="22" t="s">
        <v>32</v>
      </c>
      <c r="F2356" s="87" t="s">
        <v>2872</v>
      </c>
      <c r="G2356" s="87">
        <v>4</v>
      </c>
      <c r="H2356" s="18">
        <v>402</v>
      </c>
      <c r="I2356" s="28" t="s">
        <v>2893</v>
      </c>
      <c r="J2356" s="79">
        <v>8.3330000000000002</v>
      </c>
      <c r="K2356" s="79">
        <v>15</v>
      </c>
      <c r="L2356" s="79">
        <v>-6.6669999999999998</v>
      </c>
      <c r="M2356" s="29">
        <v>0</v>
      </c>
    </row>
    <row r="2357" spans="1:13" ht="40.5">
      <c r="A2357" s="87" t="s">
        <v>2873</v>
      </c>
      <c r="B2357" s="87" t="s">
        <v>2894</v>
      </c>
      <c r="C2357" s="87">
        <v>0</v>
      </c>
      <c r="D2357" s="87">
        <v>0</v>
      </c>
      <c r="E2357" s="22" t="s">
        <v>32</v>
      </c>
      <c r="F2357" s="87" t="s">
        <v>2872</v>
      </c>
      <c r="G2357" s="87">
        <v>4</v>
      </c>
      <c r="H2357" s="18">
        <v>402</v>
      </c>
      <c r="I2357" s="28" t="s">
        <v>2893</v>
      </c>
      <c r="J2357" s="79">
        <v>8.3330000000000002</v>
      </c>
      <c r="K2357" s="79">
        <v>15</v>
      </c>
      <c r="L2357" s="79">
        <v>-6.6669999999999998</v>
      </c>
      <c r="M2357" s="29">
        <v>0</v>
      </c>
    </row>
    <row r="2358" spans="1:13" ht="40.5">
      <c r="A2358" s="87" t="s">
        <v>2873</v>
      </c>
      <c r="B2358" s="87" t="s">
        <v>2895</v>
      </c>
      <c r="C2358" s="87">
        <v>0</v>
      </c>
      <c r="D2358" s="87">
        <v>0</v>
      </c>
      <c r="E2358" s="22" t="s">
        <v>32</v>
      </c>
      <c r="F2358" s="87" t="s">
        <v>2872</v>
      </c>
      <c r="G2358" s="87">
        <v>4</v>
      </c>
      <c r="H2358" s="18">
        <v>402</v>
      </c>
      <c r="I2358" s="28" t="s">
        <v>2893</v>
      </c>
      <c r="J2358" s="79">
        <v>8.3330000000000002</v>
      </c>
      <c r="K2358" s="79">
        <v>15</v>
      </c>
      <c r="L2358" s="79">
        <v>-6.6669999999999998</v>
      </c>
      <c r="M2358" s="29">
        <v>0</v>
      </c>
    </row>
    <row r="2359" spans="1:13" ht="40.5">
      <c r="A2359" s="87" t="s">
        <v>2873</v>
      </c>
      <c r="B2359" s="87" t="s">
        <v>2896</v>
      </c>
      <c r="C2359" s="87">
        <v>0</v>
      </c>
      <c r="D2359" s="87">
        <v>0</v>
      </c>
      <c r="E2359" s="22" t="s">
        <v>32</v>
      </c>
      <c r="F2359" s="87" t="s">
        <v>2872</v>
      </c>
      <c r="G2359" s="87">
        <v>4</v>
      </c>
      <c r="H2359" s="18">
        <v>402</v>
      </c>
      <c r="I2359" s="28" t="s">
        <v>2893</v>
      </c>
      <c r="J2359" s="79">
        <v>8.3330000000000002</v>
      </c>
      <c r="K2359" s="79">
        <v>15</v>
      </c>
      <c r="L2359" s="79">
        <v>-6.6669999999999998</v>
      </c>
      <c r="M2359" s="29">
        <v>0</v>
      </c>
    </row>
    <row r="2360" spans="1:13" ht="40.5">
      <c r="A2360" s="87" t="s">
        <v>2873</v>
      </c>
      <c r="B2360" s="87" t="s">
        <v>2897</v>
      </c>
      <c r="C2360" s="87">
        <v>0</v>
      </c>
      <c r="D2360" s="87">
        <v>0</v>
      </c>
      <c r="E2360" s="22" t="s">
        <v>32</v>
      </c>
      <c r="F2360" s="87" t="s">
        <v>2872</v>
      </c>
      <c r="G2360" s="87">
        <v>4</v>
      </c>
      <c r="H2360" s="18">
        <v>402</v>
      </c>
      <c r="I2360" s="28" t="s">
        <v>2893</v>
      </c>
      <c r="J2360" s="79">
        <v>8.3330000000000002</v>
      </c>
      <c r="K2360" s="79">
        <v>15</v>
      </c>
      <c r="L2360" s="79">
        <v>-6.6669999999999998</v>
      </c>
      <c r="M2360" s="29">
        <v>0</v>
      </c>
    </row>
    <row r="2361" spans="1:13" ht="40.5">
      <c r="A2361" s="87" t="s">
        <v>2873</v>
      </c>
      <c r="B2361" s="87" t="s">
        <v>2898</v>
      </c>
      <c r="C2361" s="87">
        <v>0</v>
      </c>
      <c r="D2361" s="87">
        <v>0</v>
      </c>
      <c r="E2361" s="22" t="s">
        <v>32</v>
      </c>
      <c r="F2361" s="87" t="s">
        <v>2872</v>
      </c>
      <c r="G2361" s="87">
        <v>4</v>
      </c>
      <c r="H2361" s="18">
        <v>402</v>
      </c>
      <c r="I2361" s="28" t="s">
        <v>2893</v>
      </c>
      <c r="J2361" s="79">
        <v>8.3330000000000002</v>
      </c>
      <c r="K2361" s="79">
        <v>15</v>
      </c>
      <c r="L2361" s="79">
        <v>-6.6669999999999998</v>
      </c>
      <c r="M2361" s="29">
        <v>0</v>
      </c>
    </row>
    <row r="2362" spans="1:13" ht="27">
      <c r="A2362" s="53" t="s">
        <v>2217</v>
      </c>
      <c r="B2362" s="53" t="s">
        <v>633</v>
      </c>
      <c r="C2362" s="87">
        <v>0</v>
      </c>
      <c r="D2362" s="32">
        <v>7</v>
      </c>
      <c r="E2362" s="32" t="s">
        <v>83</v>
      </c>
      <c r="F2362" s="32" t="s">
        <v>634</v>
      </c>
      <c r="G2362" s="32">
        <v>3</v>
      </c>
      <c r="H2362" s="32" t="s">
        <v>635</v>
      </c>
      <c r="I2362" s="32" t="s">
        <v>636</v>
      </c>
      <c r="J2362" s="69">
        <v>3.01</v>
      </c>
      <c r="K2362" s="79">
        <f t="shared" ref="K2362:K2392" si="61">15+8*C2362/3+8*(D2362/2)/3</f>
        <v>24.333333333333336</v>
      </c>
      <c r="L2362" s="79">
        <f>J2362-K2362</f>
        <v>-21.323333333333338</v>
      </c>
      <c r="M2362" s="54">
        <f>SUMPRODUCT(TEXT(L2362-{0,5,15,25,35},"0;\0")*{0,2,3,3,7})</f>
        <v>0</v>
      </c>
    </row>
    <row r="2363" spans="1:13" ht="27">
      <c r="A2363" s="31" t="s">
        <v>2218</v>
      </c>
      <c r="B2363" s="31" t="s">
        <v>637</v>
      </c>
      <c r="C2363" s="87">
        <v>0</v>
      </c>
      <c r="D2363" s="32">
        <v>8</v>
      </c>
      <c r="E2363" s="32" t="s">
        <v>83</v>
      </c>
      <c r="F2363" s="32" t="s">
        <v>634</v>
      </c>
      <c r="G2363" s="32">
        <v>3</v>
      </c>
      <c r="H2363" s="32" t="s">
        <v>638</v>
      </c>
      <c r="I2363" s="32" t="s">
        <v>639</v>
      </c>
      <c r="J2363" s="69">
        <v>3.77</v>
      </c>
      <c r="K2363" s="79">
        <f t="shared" si="61"/>
        <v>25.666666666666664</v>
      </c>
      <c r="L2363" s="79">
        <f t="shared" ref="L2363:L2426" si="62">J2363-K2363</f>
        <v>-21.896666666666665</v>
      </c>
      <c r="M2363" s="54">
        <f>SUMPRODUCT(TEXT(L2363-{0,5,15,25,35},"0;\0")*{0,2,3,3,7})</f>
        <v>0</v>
      </c>
    </row>
    <row r="2364" spans="1:13" ht="27">
      <c r="A2364" s="313" t="s">
        <v>2218</v>
      </c>
      <c r="B2364" s="313" t="s">
        <v>640</v>
      </c>
      <c r="C2364" s="296">
        <v>11</v>
      </c>
      <c r="D2364" s="296">
        <v>9</v>
      </c>
      <c r="E2364" s="32" t="s">
        <v>83</v>
      </c>
      <c r="F2364" s="32" t="s">
        <v>634</v>
      </c>
      <c r="G2364" s="32">
        <v>3</v>
      </c>
      <c r="H2364" s="32" t="s">
        <v>641</v>
      </c>
      <c r="I2364" s="32" t="s">
        <v>642</v>
      </c>
      <c r="J2364" s="305">
        <v>14.35</v>
      </c>
      <c r="K2364" s="305">
        <f t="shared" si="61"/>
        <v>56.333333333333329</v>
      </c>
      <c r="L2364" s="305">
        <f t="shared" si="62"/>
        <v>-41.983333333333327</v>
      </c>
      <c r="M2364" s="311">
        <f>SUMPRODUCT(TEXT(L2364-{0,5,15,25,35},"0;\0")*{0,2,3,3,7})</f>
        <v>0</v>
      </c>
    </row>
    <row r="2365" spans="1:13" ht="27">
      <c r="A2365" s="314" t="s">
        <v>2218</v>
      </c>
      <c r="B2365" s="314"/>
      <c r="C2365" s="298"/>
      <c r="D2365" s="298"/>
      <c r="E2365" s="104" t="s">
        <v>83</v>
      </c>
      <c r="F2365" s="32" t="s">
        <v>634</v>
      </c>
      <c r="G2365" s="105">
        <v>3</v>
      </c>
      <c r="H2365" s="105" t="s">
        <v>643</v>
      </c>
      <c r="I2365" s="32"/>
      <c r="J2365" s="307"/>
      <c r="K2365" s="307"/>
      <c r="L2365" s="307"/>
      <c r="M2365" s="312"/>
    </row>
    <row r="2366" spans="1:13" ht="27">
      <c r="A2366" s="313" t="s">
        <v>2218</v>
      </c>
      <c r="B2366" s="313" t="s">
        <v>644</v>
      </c>
      <c r="C2366" s="296">
        <v>0</v>
      </c>
      <c r="D2366" s="296">
        <v>11</v>
      </c>
      <c r="E2366" s="32" t="s">
        <v>83</v>
      </c>
      <c r="F2366" s="32" t="s">
        <v>634</v>
      </c>
      <c r="G2366" s="32">
        <v>3</v>
      </c>
      <c r="H2366" s="32" t="s">
        <v>645</v>
      </c>
      <c r="I2366" s="32" t="s">
        <v>646</v>
      </c>
      <c r="J2366" s="305">
        <v>8.18</v>
      </c>
      <c r="K2366" s="305">
        <f t="shared" si="61"/>
        <v>29.666666666666664</v>
      </c>
      <c r="L2366" s="305">
        <f t="shared" si="62"/>
        <v>-21.486666666666665</v>
      </c>
      <c r="M2366" s="311">
        <f>SUMPRODUCT(TEXT(L2366-{0,5,15,25,35},"0;\0")*{0,2,3,3,7})</f>
        <v>0</v>
      </c>
    </row>
    <row r="2367" spans="1:13" ht="13.5">
      <c r="A2367" s="314" t="s">
        <v>2218</v>
      </c>
      <c r="B2367" s="314"/>
      <c r="C2367" s="298"/>
      <c r="D2367" s="298"/>
      <c r="E2367" s="104" t="s">
        <v>32</v>
      </c>
      <c r="F2367" s="104" t="s">
        <v>155</v>
      </c>
      <c r="G2367" s="104">
        <v>3</v>
      </c>
      <c r="H2367" s="104">
        <v>310</v>
      </c>
      <c r="I2367" s="104" t="s">
        <v>647</v>
      </c>
      <c r="J2367" s="307"/>
      <c r="K2367" s="307"/>
      <c r="L2367" s="307"/>
      <c r="M2367" s="312"/>
    </row>
    <row r="2368" spans="1:13" ht="27">
      <c r="A2368" s="53" t="s">
        <v>2218</v>
      </c>
      <c r="B2368" s="53" t="s">
        <v>648</v>
      </c>
      <c r="C2368" s="87">
        <v>2</v>
      </c>
      <c r="D2368" s="32">
        <v>12</v>
      </c>
      <c r="E2368" s="32" t="s">
        <v>83</v>
      </c>
      <c r="F2368" s="32" t="s">
        <v>634</v>
      </c>
      <c r="G2368" s="32">
        <v>3</v>
      </c>
      <c r="H2368" s="32" t="s">
        <v>635</v>
      </c>
      <c r="I2368" s="32" t="s">
        <v>636</v>
      </c>
      <c r="J2368" s="69">
        <v>3.01</v>
      </c>
      <c r="K2368" s="79">
        <f t="shared" si="61"/>
        <v>36.333333333333329</v>
      </c>
      <c r="L2368" s="79">
        <f t="shared" si="62"/>
        <v>-33.323333333333331</v>
      </c>
      <c r="M2368" s="54">
        <f>SUMPRODUCT(TEXT(L2368-{0,5,15,25,35},"0;\0")*{0,2,3,3,7})</f>
        <v>0</v>
      </c>
    </row>
    <row r="2369" spans="1:13" ht="27">
      <c r="A2369" s="53" t="s">
        <v>2218</v>
      </c>
      <c r="B2369" s="53" t="s">
        <v>649</v>
      </c>
      <c r="C2369" s="129">
        <v>0</v>
      </c>
      <c r="D2369" s="85">
        <v>6</v>
      </c>
      <c r="E2369" s="130" t="s">
        <v>83</v>
      </c>
      <c r="F2369" s="32" t="s">
        <v>634</v>
      </c>
      <c r="G2369" s="32">
        <v>3</v>
      </c>
      <c r="H2369" s="131" t="s">
        <v>650</v>
      </c>
      <c r="I2369" s="32" t="s">
        <v>651</v>
      </c>
      <c r="J2369" s="69">
        <v>5.01</v>
      </c>
      <c r="K2369" s="79">
        <f t="shared" si="61"/>
        <v>23</v>
      </c>
      <c r="L2369" s="79">
        <f t="shared" si="62"/>
        <v>-17.990000000000002</v>
      </c>
      <c r="M2369" s="54">
        <f>SUMPRODUCT(TEXT(L2369-{0,5,15,25,35},"0;\0")*{0,2,3,3,7})</f>
        <v>0</v>
      </c>
    </row>
    <row r="2370" spans="1:13" ht="27">
      <c r="A2370" s="225" t="s">
        <v>2218</v>
      </c>
      <c r="B2370" s="225" t="s">
        <v>652</v>
      </c>
      <c r="C2370" s="225">
        <v>0</v>
      </c>
      <c r="D2370" s="225">
        <v>18</v>
      </c>
      <c r="E2370" s="130" t="s">
        <v>83</v>
      </c>
      <c r="F2370" s="32" t="s">
        <v>634</v>
      </c>
      <c r="G2370" s="32">
        <v>3</v>
      </c>
      <c r="H2370" s="131" t="s">
        <v>653</v>
      </c>
      <c r="I2370" s="32" t="s">
        <v>654</v>
      </c>
      <c r="J2370" s="305">
        <v>10.01</v>
      </c>
      <c r="K2370" s="305">
        <f t="shared" si="61"/>
        <v>39</v>
      </c>
      <c r="L2370" s="305">
        <f t="shared" si="62"/>
        <v>-28.990000000000002</v>
      </c>
      <c r="M2370" s="311">
        <f>SUMPRODUCT(TEXT(L2370-{0,5,15,25,35},"0;\0")*{0,2,3,3,7})</f>
        <v>0</v>
      </c>
    </row>
    <row r="2371" spans="1:13" ht="13.5">
      <c r="A2371" s="226" t="s">
        <v>2218</v>
      </c>
      <c r="B2371" s="226"/>
      <c r="C2371" s="226"/>
      <c r="D2371" s="226"/>
      <c r="E2371" s="32" t="s">
        <v>32</v>
      </c>
      <c r="F2371" s="32" t="s">
        <v>155</v>
      </c>
      <c r="G2371" s="32">
        <v>6</v>
      </c>
      <c r="H2371" s="32">
        <v>604</v>
      </c>
      <c r="I2371" s="32" t="s">
        <v>655</v>
      </c>
      <c r="J2371" s="307"/>
      <c r="K2371" s="307"/>
      <c r="L2371" s="307"/>
      <c r="M2371" s="312"/>
    </row>
    <row r="2372" spans="1:13" ht="27">
      <c r="A2372" s="313" t="s">
        <v>2218</v>
      </c>
      <c r="B2372" s="313" t="s">
        <v>656</v>
      </c>
      <c r="C2372" s="296">
        <v>11</v>
      </c>
      <c r="D2372" s="296">
        <v>10</v>
      </c>
      <c r="E2372" s="32" t="s">
        <v>83</v>
      </c>
      <c r="F2372" s="32" t="s">
        <v>634</v>
      </c>
      <c r="G2372" s="32">
        <v>3</v>
      </c>
      <c r="H2372" s="32" t="s">
        <v>657</v>
      </c>
      <c r="I2372" s="32" t="s">
        <v>658</v>
      </c>
      <c r="J2372" s="305">
        <v>16.03</v>
      </c>
      <c r="K2372" s="305">
        <f t="shared" si="61"/>
        <v>57.666666666666664</v>
      </c>
      <c r="L2372" s="305">
        <f t="shared" si="62"/>
        <v>-41.636666666666663</v>
      </c>
      <c r="M2372" s="311">
        <f>SUMPRODUCT(TEXT(L2372-{0,5,15,25,35},"0;\0")*{0,2,3,3,7})</f>
        <v>0</v>
      </c>
    </row>
    <row r="2373" spans="1:13" ht="27">
      <c r="A2373" s="314" t="s">
        <v>2218</v>
      </c>
      <c r="B2373" s="314"/>
      <c r="C2373" s="298"/>
      <c r="D2373" s="298"/>
      <c r="E2373" s="104" t="s">
        <v>83</v>
      </c>
      <c r="F2373" s="32" t="s">
        <v>634</v>
      </c>
      <c r="G2373" s="105">
        <v>3</v>
      </c>
      <c r="H2373" s="105" t="s">
        <v>659</v>
      </c>
      <c r="I2373" s="32"/>
      <c r="J2373" s="307"/>
      <c r="K2373" s="307"/>
      <c r="L2373" s="307"/>
      <c r="M2373" s="312"/>
    </row>
    <row r="2374" spans="1:13" ht="27">
      <c r="A2374" s="225" t="s">
        <v>2218</v>
      </c>
      <c r="B2374" s="225" t="s">
        <v>660</v>
      </c>
      <c r="C2374" s="225">
        <v>0</v>
      </c>
      <c r="D2374" s="225">
        <v>18</v>
      </c>
      <c r="E2374" s="130" t="s">
        <v>83</v>
      </c>
      <c r="F2374" s="32" t="s">
        <v>634</v>
      </c>
      <c r="G2374" s="32">
        <v>3</v>
      </c>
      <c r="H2374" s="131" t="s">
        <v>653</v>
      </c>
      <c r="I2374" s="32" t="s">
        <v>654</v>
      </c>
      <c r="J2374" s="305">
        <v>10.01</v>
      </c>
      <c r="K2374" s="305">
        <f t="shared" si="61"/>
        <v>39</v>
      </c>
      <c r="L2374" s="305">
        <f t="shared" si="62"/>
        <v>-28.990000000000002</v>
      </c>
      <c r="M2374" s="311">
        <f>SUMPRODUCT(TEXT(L2374-{0,5,15,25,35},"0;\0")*{0,2,3,3,7})</f>
        <v>0</v>
      </c>
    </row>
    <row r="2375" spans="1:13" ht="13.5">
      <c r="A2375" s="226" t="s">
        <v>2218</v>
      </c>
      <c r="B2375" s="226"/>
      <c r="C2375" s="226"/>
      <c r="D2375" s="226"/>
      <c r="E2375" s="32" t="s">
        <v>32</v>
      </c>
      <c r="F2375" s="32" t="s">
        <v>155</v>
      </c>
      <c r="G2375" s="32">
        <v>6</v>
      </c>
      <c r="H2375" s="32">
        <v>604</v>
      </c>
      <c r="I2375" s="32" t="s">
        <v>655</v>
      </c>
      <c r="J2375" s="307"/>
      <c r="K2375" s="307"/>
      <c r="L2375" s="307"/>
      <c r="M2375" s="312"/>
    </row>
    <row r="2376" spans="1:13" ht="27">
      <c r="A2376" s="53" t="s">
        <v>2218</v>
      </c>
      <c r="B2376" s="53" t="s">
        <v>661</v>
      </c>
      <c r="C2376" s="87">
        <v>0</v>
      </c>
      <c r="D2376" s="32">
        <v>0</v>
      </c>
      <c r="E2376" s="32" t="s">
        <v>83</v>
      </c>
      <c r="F2376" s="32" t="s">
        <v>634</v>
      </c>
      <c r="G2376" s="32">
        <v>3</v>
      </c>
      <c r="H2376" s="32" t="s">
        <v>641</v>
      </c>
      <c r="I2376" s="32" t="s">
        <v>642</v>
      </c>
      <c r="J2376" s="69">
        <v>6.02</v>
      </c>
      <c r="K2376" s="79">
        <f t="shared" si="61"/>
        <v>15</v>
      </c>
      <c r="L2376" s="79">
        <f t="shared" si="62"/>
        <v>-8.98</v>
      </c>
      <c r="M2376" s="54">
        <f>SUMPRODUCT(TEXT(L2376-{0,5,15,25,35},"0;\0")*{0,2,3,3,7})</f>
        <v>0</v>
      </c>
    </row>
    <row r="2377" spans="1:13" ht="27">
      <c r="A2377" s="53" t="s">
        <v>2218</v>
      </c>
      <c r="B2377" s="53" t="s">
        <v>662</v>
      </c>
      <c r="C2377" s="87">
        <v>0</v>
      </c>
      <c r="D2377" s="32">
        <v>10</v>
      </c>
      <c r="E2377" s="32" t="s">
        <v>83</v>
      </c>
      <c r="F2377" s="32" t="s">
        <v>634</v>
      </c>
      <c r="G2377" s="32">
        <v>3</v>
      </c>
      <c r="H2377" s="32" t="s">
        <v>635</v>
      </c>
      <c r="I2377" s="32" t="s">
        <v>636</v>
      </c>
      <c r="J2377" s="69">
        <v>3.01</v>
      </c>
      <c r="K2377" s="79">
        <f t="shared" si="61"/>
        <v>28.333333333333336</v>
      </c>
      <c r="L2377" s="79">
        <f t="shared" si="62"/>
        <v>-25.323333333333338</v>
      </c>
      <c r="M2377" s="54">
        <f>SUMPRODUCT(TEXT(L2377-{0,5,15,25,35},"0;\0")*{0,2,3,3,7})</f>
        <v>0</v>
      </c>
    </row>
    <row r="2378" spans="1:13" ht="27">
      <c r="A2378" s="313" t="s">
        <v>2218</v>
      </c>
      <c r="B2378" s="313" t="s">
        <v>663</v>
      </c>
      <c r="C2378" s="296">
        <v>7</v>
      </c>
      <c r="D2378" s="296">
        <v>12</v>
      </c>
      <c r="E2378" s="32" t="s">
        <v>83</v>
      </c>
      <c r="F2378" s="32" t="s">
        <v>634</v>
      </c>
      <c r="G2378" s="32">
        <v>3</v>
      </c>
      <c r="H2378" s="32" t="s">
        <v>645</v>
      </c>
      <c r="I2378" s="32" t="s">
        <v>646</v>
      </c>
      <c r="J2378" s="305">
        <v>29.22</v>
      </c>
      <c r="K2378" s="305">
        <f t="shared" si="61"/>
        <v>49.666666666666671</v>
      </c>
      <c r="L2378" s="305">
        <f t="shared" si="62"/>
        <v>-20.446666666666673</v>
      </c>
      <c r="M2378" s="311">
        <f>SUMPRODUCT(TEXT(L2378-{0,5,15,25,35},"0;\0")*{0,2,3,3,7})</f>
        <v>0</v>
      </c>
    </row>
    <row r="2379" spans="1:13" ht="27">
      <c r="A2379" s="315" t="s">
        <v>2218</v>
      </c>
      <c r="B2379" s="315"/>
      <c r="C2379" s="297"/>
      <c r="D2379" s="297"/>
      <c r="E2379" s="32" t="s">
        <v>83</v>
      </c>
      <c r="F2379" s="32" t="s">
        <v>634</v>
      </c>
      <c r="G2379" s="32">
        <v>2</v>
      </c>
      <c r="H2379" s="32" t="s">
        <v>664</v>
      </c>
      <c r="I2379" s="32" t="s">
        <v>665</v>
      </c>
      <c r="J2379" s="306"/>
      <c r="K2379" s="306"/>
      <c r="L2379" s="306"/>
      <c r="M2379" s="316"/>
    </row>
    <row r="2380" spans="1:13" ht="13.5">
      <c r="A2380" s="315" t="s">
        <v>2218</v>
      </c>
      <c r="B2380" s="315"/>
      <c r="C2380" s="297"/>
      <c r="D2380" s="297"/>
      <c r="E2380" s="104" t="s">
        <v>32</v>
      </c>
      <c r="F2380" s="104" t="s">
        <v>155</v>
      </c>
      <c r="G2380" s="104">
        <v>3</v>
      </c>
      <c r="H2380" s="104">
        <v>310</v>
      </c>
      <c r="I2380" s="104" t="s">
        <v>647</v>
      </c>
      <c r="J2380" s="306"/>
      <c r="K2380" s="306"/>
      <c r="L2380" s="306"/>
      <c r="M2380" s="316"/>
    </row>
    <row r="2381" spans="1:13" ht="27">
      <c r="A2381" s="314" t="s">
        <v>2218</v>
      </c>
      <c r="B2381" s="314"/>
      <c r="C2381" s="298"/>
      <c r="D2381" s="298"/>
      <c r="E2381" s="104" t="s">
        <v>83</v>
      </c>
      <c r="F2381" s="32" t="s">
        <v>634</v>
      </c>
      <c r="G2381" s="105">
        <v>3</v>
      </c>
      <c r="H2381" s="105" t="s">
        <v>666</v>
      </c>
      <c r="I2381" s="32"/>
      <c r="J2381" s="307"/>
      <c r="K2381" s="307"/>
      <c r="L2381" s="307"/>
      <c r="M2381" s="312"/>
    </row>
    <row r="2382" spans="1:13" ht="27">
      <c r="A2382" s="53" t="s">
        <v>2218</v>
      </c>
      <c r="B2382" s="53" t="s">
        <v>667</v>
      </c>
      <c r="C2382" s="87">
        <v>0</v>
      </c>
      <c r="D2382" s="32">
        <v>7</v>
      </c>
      <c r="E2382" s="32" t="s">
        <v>83</v>
      </c>
      <c r="F2382" s="32" t="s">
        <v>634</v>
      </c>
      <c r="G2382" s="32">
        <v>3</v>
      </c>
      <c r="H2382" s="32" t="s">
        <v>641</v>
      </c>
      <c r="I2382" s="32" t="s">
        <v>642</v>
      </c>
      <c r="J2382" s="69">
        <v>6.02</v>
      </c>
      <c r="K2382" s="79">
        <f t="shared" si="61"/>
        <v>24.333333333333336</v>
      </c>
      <c r="L2382" s="79">
        <f t="shared" si="62"/>
        <v>-18.313333333333336</v>
      </c>
      <c r="M2382" s="54">
        <f>SUMPRODUCT(TEXT(L2382-{0,5,15,25,35},"0;\0")*{0,2,3,3,7})</f>
        <v>0</v>
      </c>
    </row>
    <row r="2383" spans="1:13" ht="27">
      <c r="A2383" s="53" t="s">
        <v>2218</v>
      </c>
      <c r="B2383" s="53" t="s">
        <v>668</v>
      </c>
      <c r="C2383" s="87">
        <v>0</v>
      </c>
      <c r="D2383" s="32">
        <v>0</v>
      </c>
      <c r="E2383" s="130" t="s">
        <v>83</v>
      </c>
      <c r="F2383" s="32" t="s">
        <v>634</v>
      </c>
      <c r="G2383" s="32">
        <v>3</v>
      </c>
      <c r="H2383" s="131" t="s">
        <v>650</v>
      </c>
      <c r="I2383" s="32" t="s">
        <v>651</v>
      </c>
      <c r="J2383" s="69">
        <v>5.01</v>
      </c>
      <c r="K2383" s="79">
        <f t="shared" si="61"/>
        <v>15</v>
      </c>
      <c r="L2383" s="79">
        <f t="shared" si="62"/>
        <v>-9.99</v>
      </c>
      <c r="M2383" s="54">
        <f>SUMPRODUCT(TEXT(L2383-{0,5,15,25,35},"0;\0")*{0,2,3,3,7})</f>
        <v>0</v>
      </c>
    </row>
    <row r="2384" spans="1:13" ht="27">
      <c r="A2384" s="53" t="s">
        <v>2218</v>
      </c>
      <c r="B2384" s="53" t="s">
        <v>669</v>
      </c>
      <c r="C2384" s="87">
        <v>3</v>
      </c>
      <c r="D2384" s="32">
        <v>9</v>
      </c>
      <c r="E2384" s="32" t="s">
        <v>83</v>
      </c>
      <c r="F2384" s="32" t="s">
        <v>634</v>
      </c>
      <c r="G2384" s="32">
        <v>3</v>
      </c>
      <c r="H2384" s="32" t="s">
        <v>635</v>
      </c>
      <c r="I2384" s="32" t="s">
        <v>636</v>
      </c>
      <c r="J2384" s="69">
        <v>3.01</v>
      </c>
      <c r="K2384" s="79">
        <f t="shared" si="61"/>
        <v>35</v>
      </c>
      <c r="L2384" s="79">
        <f t="shared" si="62"/>
        <v>-31.990000000000002</v>
      </c>
      <c r="M2384" s="54">
        <f>SUMPRODUCT(TEXT(L2384-{0,5,15,25,35},"0;\0")*{0,2,3,3,7})</f>
        <v>0</v>
      </c>
    </row>
    <row r="2385" spans="1:13" ht="27">
      <c r="A2385" s="313" t="s">
        <v>2218</v>
      </c>
      <c r="B2385" s="313" t="s">
        <v>670</v>
      </c>
      <c r="C2385" s="296">
        <v>5</v>
      </c>
      <c r="D2385" s="296">
        <v>18</v>
      </c>
      <c r="E2385" s="32" t="s">
        <v>83</v>
      </c>
      <c r="F2385" s="32" t="s">
        <v>634</v>
      </c>
      <c r="G2385" s="32">
        <v>3</v>
      </c>
      <c r="H2385" s="32" t="s">
        <v>645</v>
      </c>
      <c r="I2385" s="32" t="s">
        <v>646</v>
      </c>
      <c r="J2385" s="305">
        <v>14.18</v>
      </c>
      <c r="K2385" s="305">
        <f t="shared" si="61"/>
        <v>52.333333333333336</v>
      </c>
      <c r="L2385" s="305">
        <f t="shared" si="62"/>
        <v>-38.153333333333336</v>
      </c>
      <c r="M2385" s="311">
        <f>SUMPRODUCT(TEXT(L2385-{0,5,15,25,35},"0;\0")*{0,2,3,3,7})</f>
        <v>0</v>
      </c>
    </row>
    <row r="2386" spans="1:13" ht="13.5">
      <c r="A2386" s="315" t="s">
        <v>2218</v>
      </c>
      <c r="B2386" s="315"/>
      <c r="C2386" s="297"/>
      <c r="D2386" s="297"/>
      <c r="E2386" s="104" t="s">
        <v>32</v>
      </c>
      <c r="F2386" s="104" t="s">
        <v>155</v>
      </c>
      <c r="G2386" s="104">
        <v>3</v>
      </c>
      <c r="H2386" s="104">
        <v>310</v>
      </c>
      <c r="I2386" s="104" t="s">
        <v>647</v>
      </c>
      <c r="J2386" s="306"/>
      <c r="K2386" s="306"/>
      <c r="L2386" s="306"/>
      <c r="M2386" s="316"/>
    </row>
    <row r="2387" spans="1:13" ht="27">
      <c r="A2387" s="314" t="s">
        <v>2218</v>
      </c>
      <c r="B2387" s="314"/>
      <c r="C2387" s="298"/>
      <c r="D2387" s="298"/>
      <c r="E2387" s="104" t="s">
        <v>83</v>
      </c>
      <c r="F2387" s="32" t="s">
        <v>634</v>
      </c>
      <c r="G2387" s="105">
        <v>3</v>
      </c>
      <c r="H2387" s="105" t="s">
        <v>666</v>
      </c>
      <c r="I2387" s="32"/>
      <c r="J2387" s="307"/>
      <c r="K2387" s="307"/>
      <c r="L2387" s="307"/>
      <c r="M2387" s="312"/>
    </row>
    <row r="2388" spans="1:13" ht="27">
      <c r="A2388" s="225" t="s">
        <v>2218</v>
      </c>
      <c r="B2388" s="225" t="s">
        <v>671</v>
      </c>
      <c r="C2388" s="225">
        <v>0</v>
      </c>
      <c r="D2388" s="225">
        <v>18</v>
      </c>
      <c r="E2388" s="130" t="s">
        <v>83</v>
      </c>
      <c r="F2388" s="32" t="s">
        <v>634</v>
      </c>
      <c r="G2388" s="32">
        <v>3</v>
      </c>
      <c r="H2388" s="131" t="s">
        <v>653</v>
      </c>
      <c r="I2388" s="32" t="s">
        <v>654</v>
      </c>
      <c r="J2388" s="305">
        <v>10.01</v>
      </c>
      <c r="K2388" s="305">
        <f t="shared" si="61"/>
        <v>39</v>
      </c>
      <c r="L2388" s="305">
        <f t="shared" si="62"/>
        <v>-28.990000000000002</v>
      </c>
      <c r="M2388" s="311">
        <f>SUMPRODUCT(TEXT(L2388-{0,5,15,25,35},"0;\0")*{0,2,3,3,7})</f>
        <v>0</v>
      </c>
    </row>
    <row r="2389" spans="1:13" ht="13.5">
      <c r="A2389" s="226" t="s">
        <v>2218</v>
      </c>
      <c r="B2389" s="226"/>
      <c r="C2389" s="226"/>
      <c r="D2389" s="226"/>
      <c r="E2389" s="32" t="s">
        <v>32</v>
      </c>
      <c r="F2389" s="32" t="s">
        <v>155</v>
      </c>
      <c r="G2389" s="32">
        <v>6</v>
      </c>
      <c r="H2389" s="32">
        <v>604</v>
      </c>
      <c r="I2389" s="32" t="s">
        <v>655</v>
      </c>
      <c r="J2389" s="307"/>
      <c r="K2389" s="307"/>
      <c r="L2389" s="307"/>
      <c r="M2389" s="312"/>
    </row>
    <row r="2390" spans="1:13" ht="27">
      <c r="A2390" s="313" t="s">
        <v>2218</v>
      </c>
      <c r="B2390" s="313" t="s">
        <v>672</v>
      </c>
      <c r="C2390" s="296">
        <v>13</v>
      </c>
      <c r="D2390" s="296">
        <v>10</v>
      </c>
      <c r="E2390" s="32" t="s">
        <v>83</v>
      </c>
      <c r="F2390" s="32" t="s">
        <v>634</v>
      </c>
      <c r="G2390" s="32">
        <v>3</v>
      </c>
      <c r="H2390" s="32" t="s">
        <v>641</v>
      </c>
      <c r="I2390" s="32" t="s">
        <v>642</v>
      </c>
      <c r="J2390" s="305">
        <v>14.35</v>
      </c>
      <c r="K2390" s="305">
        <f t="shared" si="61"/>
        <v>63</v>
      </c>
      <c r="L2390" s="305">
        <f t="shared" si="62"/>
        <v>-48.65</v>
      </c>
      <c r="M2390" s="311">
        <f>SUMPRODUCT(TEXT(L2390-{0,5,15,25,35},"0;\0")*{0,2,3,3,7})</f>
        <v>0</v>
      </c>
    </row>
    <row r="2391" spans="1:13" ht="27">
      <c r="A2391" s="314" t="s">
        <v>2218</v>
      </c>
      <c r="B2391" s="314"/>
      <c r="C2391" s="298"/>
      <c r="D2391" s="298"/>
      <c r="E2391" s="104" t="s">
        <v>83</v>
      </c>
      <c r="F2391" s="32" t="s">
        <v>634</v>
      </c>
      <c r="G2391" s="105">
        <v>3</v>
      </c>
      <c r="H2391" s="105" t="s">
        <v>643</v>
      </c>
      <c r="I2391" s="32"/>
      <c r="J2391" s="307"/>
      <c r="K2391" s="307"/>
      <c r="L2391" s="307"/>
      <c r="M2391" s="312"/>
    </row>
    <row r="2392" spans="1:13" ht="27">
      <c r="A2392" s="225" t="s">
        <v>2218</v>
      </c>
      <c r="B2392" s="225" t="s">
        <v>673</v>
      </c>
      <c r="C2392" s="225">
        <v>0</v>
      </c>
      <c r="D2392" s="225">
        <v>18</v>
      </c>
      <c r="E2392" s="130" t="s">
        <v>83</v>
      </c>
      <c r="F2392" s="32" t="s">
        <v>634</v>
      </c>
      <c r="G2392" s="32">
        <v>3</v>
      </c>
      <c r="H2392" s="131" t="s">
        <v>653</v>
      </c>
      <c r="I2392" s="32" t="s">
        <v>654</v>
      </c>
      <c r="J2392" s="305">
        <v>10.01</v>
      </c>
      <c r="K2392" s="305">
        <f t="shared" si="61"/>
        <v>39</v>
      </c>
      <c r="L2392" s="305">
        <f t="shared" si="62"/>
        <v>-28.990000000000002</v>
      </c>
      <c r="M2392" s="311">
        <f>SUMPRODUCT(TEXT(L2392-{0,5,15,25,35},"0;\0")*{0,2,3,3,7})</f>
        <v>0</v>
      </c>
    </row>
    <row r="2393" spans="1:13" ht="13.5">
      <c r="A2393" s="226" t="s">
        <v>2218</v>
      </c>
      <c r="B2393" s="226"/>
      <c r="C2393" s="226"/>
      <c r="D2393" s="226"/>
      <c r="E2393" s="32" t="s">
        <v>32</v>
      </c>
      <c r="F2393" s="32" t="s">
        <v>155</v>
      </c>
      <c r="G2393" s="32">
        <v>6</v>
      </c>
      <c r="H2393" s="32">
        <v>604</v>
      </c>
      <c r="I2393" s="32" t="s">
        <v>655</v>
      </c>
      <c r="J2393" s="307"/>
      <c r="K2393" s="307"/>
      <c r="L2393" s="307"/>
      <c r="M2393" s="312"/>
    </row>
    <row r="2394" spans="1:13" ht="27">
      <c r="A2394" s="225" t="s">
        <v>2218</v>
      </c>
      <c r="B2394" s="225" t="s">
        <v>674</v>
      </c>
      <c r="C2394" s="225">
        <v>0</v>
      </c>
      <c r="D2394" s="225">
        <v>18</v>
      </c>
      <c r="E2394" s="130" t="s">
        <v>83</v>
      </c>
      <c r="F2394" s="32" t="s">
        <v>634</v>
      </c>
      <c r="G2394" s="32">
        <v>3</v>
      </c>
      <c r="H2394" s="131" t="s">
        <v>653</v>
      </c>
      <c r="I2394" s="32" t="s">
        <v>654</v>
      </c>
      <c r="J2394" s="305">
        <v>10.01</v>
      </c>
      <c r="K2394" s="305">
        <f t="shared" ref="K2394:K2424" si="63">15+8*C2394/3+8*(D2394/2)/3</f>
        <v>39</v>
      </c>
      <c r="L2394" s="305">
        <f t="shared" si="62"/>
        <v>-28.990000000000002</v>
      </c>
      <c r="M2394" s="311">
        <f>SUMPRODUCT(TEXT(L2394-{0,5,15,25,35},"0;\0")*{0,2,3,3,7})</f>
        <v>0</v>
      </c>
    </row>
    <row r="2395" spans="1:13" ht="13.5">
      <c r="A2395" s="226" t="s">
        <v>2218</v>
      </c>
      <c r="B2395" s="226"/>
      <c r="C2395" s="226"/>
      <c r="D2395" s="226"/>
      <c r="E2395" s="32" t="s">
        <v>32</v>
      </c>
      <c r="F2395" s="32" t="s">
        <v>155</v>
      </c>
      <c r="G2395" s="32">
        <v>6</v>
      </c>
      <c r="H2395" s="32">
        <v>604</v>
      </c>
      <c r="I2395" s="32" t="s">
        <v>655</v>
      </c>
      <c r="J2395" s="307"/>
      <c r="K2395" s="307"/>
      <c r="L2395" s="307"/>
      <c r="M2395" s="312"/>
    </row>
    <row r="2396" spans="1:13" ht="27">
      <c r="A2396" s="53" t="s">
        <v>2218</v>
      </c>
      <c r="B2396" s="53" t="s">
        <v>675</v>
      </c>
      <c r="C2396" s="87">
        <v>0</v>
      </c>
      <c r="D2396" s="32">
        <v>13</v>
      </c>
      <c r="E2396" s="130" t="s">
        <v>83</v>
      </c>
      <c r="F2396" s="32" t="s">
        <v>634</v>
      </c>
      <c r="G2396" s="32">
        <v>3</v>
      </c>
      <c r="H2396" s="131" t="s">
        <v>650</v>
      </c>
      <c r="I2396" s="32" t="s">
        <v>651</v>
      </c>
      <c r="J2396" s="69">
        <v>5.01</v>
      </c>
      <c r="K2396" s="79">
        <f t="shared" si="63"/>
        <v>32.333333333333329</v>
      </c>
      <c r="L2396" s="79">
        <f t="shared" si="62"/>
        <v>-27.323333333333331</v>
      </c>
      <c r="M2396" s="54">
        <f>SUMPRODUCT(TEXT(L2396-{0,5,15,25,35},"0;\0")*{0,2,3,3,7})</f>
        <v>0</v>
      </c>
    </row>
    <row r="2397" spans="1:13" ht="27">
      <c r="A2397" s="31" t="s">
        <v>2218</v>
      </c>
      <c r="B2397" s="31" t="s">
        <v>676</v>
      </c>
      <c r="C2397" s="87">
        <v>0</v>
      </c>
      <c r="D2397" s="32">
        <v>8</v>
      </c>
      <c r="E2397" s="32" t="s">
        <v>83</v>
      </c>
      <c r="F2397" s="32" t="s">
        <v>634</v>
      </c>
      <c r="G2397" s="32">
        <v>3</v>
      </c>
      <c r="H2397" s="32" t="s">
        <v>638</v>
      </c>
      <c r="I2397" s="32" t="s">
        <v>639</v>
      </c>
      <c r="J2397" s="69">
        <v>3.77</v>
      </c>
      <c r="K2397" s="79">
        <f t="shared" si="63"/>
        <v>25.666666666666664</v>
      </c>
      <c r="L2397" s="79">
        <f t="shared" si="62"/>
        <v>-21.896666666666665</v>
      </c>
      <c r="M2397" s="54">
        <f>SUMPRODUCT(TEXT(L2397-{0,5,15,25,35},"0;\0")*{0,2,3,3,7})</f>
        <v>0</v>
      </c>
    </row>
    <row r="2398" spans="1:13" ht="27">
      <c r="A2398" s="313" t="s">
        <v>2218</v>
      </c>
      <c r="B2398" s="313" t="s">
        <v>677</v>
      </c>
      <c r="C2398" s="296">
        <v>0</v>
      </c>
      <c r="D2398" s="296">
        <v>0</v>
      </c>
      <c r="E2398" s="32" t="s">
        <v>83</v>
      </c>
      <c r="F2398" s="32" t="s">
        <v>634</v>
      </c>
      <c r="G2398" s="32">
        <v>3</v>
      </c>
      <c r="H2398" s="32" t="s">
        <v>645</v>
      </c>
      <c r="I2398" s="32" t="s">
        <v>646</v>
      </c>
      <c r="J2398" s="305">
        <v>8.18</v>
      </c>
      <c r="K2398" s="305">
        <f t="shared" si="63"/>
        <v>15</v>
      </c>
      <c r="L2398" s="305">
        <f t="shared" si="62"/>
        <v>-6.82</v>
      </c>
      <c r="M2398" s="311">
        <f>SUMPRODUCT(TEXT(L2398-{0,5,15,25,35},"0;\0")*{0,2,3,3,7})</f>
        <v>0</v>
      </c>
    </row>
    <row r="2399" spans="1:13" ht="13.5">
      <c r="A2399" s="314" t="s">
        <v>2218</v>
      </c>
      <c r="B2399" s="314"/>
      <c r="C2399" s="298"/>
      <c r="D2399" s="298"/>
      <c r="E2399" s="104" t="s">
        <v>32</v>
      </c>
      <c r="F2399" s="104" t="s">
        <v>155</v>
      </c>
      <c r="G2399" s="104">
        <v>3</v>
      </c>
      <c r="H2399" s="104">
        <v>310</v>
      </c>
      <c r="I2399" s="104" t="s">
        <v>647</v>
      </c>
      <c r="J2399" s="307"/>
      <c r="K2399" s="307"/>
      <c r="L2399" s="307"/>
      <c r="M2399" s="312"/>
    </row>
    <row r="2400" spans="1:13" ht="27">
      <c r="A2400" s="317" t="s">
        <v>2219</v>
      </c>
      <c r="B2400" s="317" t="s">
        <v>2220</v>
      </c>
      <c r="C2400" s="317">
        <v>18</v>
      </c>
      <c r="D2400" s="317">
        <v>18</v>
      </c>
      <c r="E2400" s="104" t="s">
        <v>83</v>
      </c>
      <c r="F2400" s="32" t="s">
        <v>634</v>
      </c>
      <c r="G2400" s="105">
        <v>3</v>
      </c>
      <c r="H2400" s="105" t="s">
        <v>678</v>
      </c>
      <c r="I2400" s="104"/>
      <c r="J2400" s="305">
        <v>55.52</v>
      </c>
      <c r="K2400" s="305">
        <f t="shared" si="63"/>
        <v>87</v>
      </c>
      <c r="L2400" s="305">
        <f t="shared" si="62"/>
        <v>-31.479999999999997</v>
      </c>
      <c r="M2400" s="311">
        <f>SUMPRODUCT(TEXT(L2400-{0,5,15,25,35},"0;\0")*{0,2,3,3,7})</f>
        <v>0</v>
      </c>
    </row>
    <row r="2401" spans="1:13" ht="27">
      <c r="A2401" s="318" t="s">
        <v>2218</v>
      </c>
      <c r="B2401" s="318"/>
      <c r="C2401" s="318"/>
      <c r="D2401" s="318"/>
      <c r="E2401" s="130" t="s">
        <v>83</v>
      </c>
      <c r="F2401" s="32" t="s">
        <v>634</v>
      </c>
      <c r="G2401" s="32">
        <v>3</v>
      </c>
      <c r="H2401" s="131" t="s">
        <v>653</v>
      </c>
      <c r="I2401" s="32" t="s">
        <v>654</v>
      </c>
      <c r="J2401" s="306"/>
      <c r="K2401" s="306"/>
      <c r="L2401" s="306"/>
      <c r="M2401" s="316"/>
    </row>
    <row r="2402" spans="1:13" ht="27">
      <c r="A2402" s="318" t="s">
        <v>2218</v>
      </c>
      <c r="B2402" s="318"/>
      <c r="C2402" s="318"/>
      <c r="D2402" s="318"/>
      <c r="E2402" s="32" t="s">
        <v>83</v>
      </c>
      <c r="F2402" s="32" t="s">
        <v>634</v>
      </c>
      <c r="G2402" s="32">
        <v>2</v>
      </c>
      <c r="H2402" s="32" t="s">
        <v>679</v>
      </c>
      <c r="I2402" s="32" t="s">
        <v>680</v>
      </c>
      <c r="J2402" s="306"/>
      <c r="K2402" s="306"/>
      <c r="L2402" s="306"/>
      <c r="M2402" s="316"/>
    </row>
    <row r="2403" spans="1:13" ht="13.5">
      <c r="A2403" s="319" t="s">
        <v>2218</v>
      </c>
      <c r="B2403" s="319"/>
      <c r="C2403" s="319"/>
      <c r="D2403" s="319"/>
      <c r="E2403" s="32" t="s">
        <v>32</v>
      </c>
      <c r="F2403" s="32" t="s">
        <v>155</v>
      </c>
      <c r="G2403" s="32">
        <v>6</v>
      </c>
      <c r="H2403" s="32">
        <v>604</v>
      </c>
      <c r="I2403" s="32" t="s">
        <v>655</v>
      </c>
      <c r="J2403" s="307"/>
      <c r="K2403" s="307"/>
      <c r="L2403" s="307"/>
      <c r="M2403" s="312"/>
    </row>
    <row r="2404" spans="1:13" ht="27">
      <c r="A2404" s="225" t="s">
        <v>2218</v>
      </c>
      <c r="B2404" s="225" t="s">
        <v>681</v>
      </c>
      <c r="C2404" s="225">
        <v>0</v>
      </c>
      <c r="D2404" s="225">
        <v>18</v>
      </c>
      <c r="E2404" s="130" t="s">
        <v>83</v>
      </c>
      <c r="F2404" s="32" t="s">
        <v>634</v>
      </c>
      <c r="G2404" s="32">
        <v>3</v>
      </c>
      <c r="H2404" s="131" t="s">
        <v>653</v>
      </c>
      <c r="I2404" s="32" t="s">
        <v>654</v>
      </c>
      <c r="J2404" s="305">
        <v>10.01</v>
      </c>
      <c r="K2404" s="305">
        <f t="shared" si="63"/>
        <v>39</v>
      </c>
      <c r="L2404" s="305">
        <f t="shared" si="62"/>
        <v>-28.990000000000002</v>
      </c>
      <c r="M2404" s="311">
        <f>SUMPRODUCT(TEXT(L2404-{0,5,15,25,35},"0;\0")*{0,2,3,3,7})</f>
        <v>0</v>
      </c>
    </row>
    <row r="2405" spans="1:13" ht="13.5">
      <c r="A2405" s="226" t="s">
        <v>2218</v>
      </c>
      <c r="B2405" s="226"/>
      <c r="C2405" s="226"/>
      <c r="D2405" s="226"/>
      <c r="E2405" s="32" t="s">
        <v>32</v>
      </c>
      <c r="F2405" s="32" t="s">
        <v>155</v>
      </c>
      <c r="G2405" s="32">
        <v>6</v>
      </c>
      <c r="H2405" s="32">
        <v>604</v>
      </c>
      <c r="I2405" s="32" t="s">
        <v>655</v>
      </c>
      <c r="J2405" s="307"/>
      <c r="K2405" s="307"/>
      <c r="L2405" s="307"/>
      <c r="M2405" s="312"/>
    </row>
    <row r="2406" spans="1:13" ht="27">
      <c r="A2406" s="313" t="s">
        <v>2218</v>
      </c>
      <c r="B2406" s="313" t="s">
        <v>682</v>
      </c>
      <c r="C2406" s="296">
        <v>6</v>
      </c>
      <c r="D2406" s="296">
        <v>0</v>
      </c>
      <c r="E2406" s="32" t="s">
        <v>83</v>
      </c>
      <c r="F2406" s="32" t="s">
        <v>634</v>
      </c>
      <c r="G2406" s="32">
        <v>3</v>
      </c>
      <c r="H2406" s="32" t="s">
        <v>657</v>
      </c>
      <c r="I2406" s="32" t="s">
        <v>658</v>
      </c>
      <c r="J2406" s="305">
        <v>16.03</v>
      </c>
      <c r="K2406" s="305">
        <f t="shared" si="63"/>
        <v>31</v>
      </c>
      <c r="L2406" s="305">
        <f t="shared" si="62"/>
        <v>-14.969999999999999</v>
      </c>
      <c r="M2406" s="311">
        <f>SUMPRODUCT(TEXT(L2406-{0,5,15,25,35},"0;\0")*{0,2,3,3,7})</f>
        <v>0</v>
      </c>
    </row>
    <row r="2407" spans="1:13" ht="27">
      <c r="A2407" s="314" t="s">
        <v>2218</v>
      </c>
      <c r="B2407" s="314"/>
      <c r="C2407" s="298"/>
      <c r="D2407" s="298"/>
      <c r="E2407" s="104" t="s">
        <v>83</v>
      </c>
      <c r="F2407" s="32" t="s">
        <v>634</v>
      </c>
      <c r="G2407" s="105">
        <v>3</v>
      </c>
      <c r="H2407" s="105" t="s">
        <v>659</v>
      </c>
      <c r="I2407" s="32"/>
      <c r="J2407" s="307"/>
      <c r="K2407" s="307"/>
      <c r="L2407" s="307"/>
      <c r="M2407" s="312"/>
    </row>
    <row r="2408" spans="1:13" ht="27">
      <c r="A2408" s="320" t="s">
        <v>2218</v>
      </c>
      <c r="B2408" s="320" t="s">
        <v>683</v>
      </c>
      <c r="C2408" s="296">
        <v>17</v>
      </c>
      <c r="D2408" s="296">
        <v>8</v>
      </c>
      <c r="E2408" s="32" t="s">
        <v>83</v>
      </c>
      <c r="F2408" s="32" t="s">
        <v>634</v>
      </c>
      <c r="G2408" s="32">
        <v>3</v>
      </c>
      <c r="H2408" s="32" t="s">
        <v>638</v>
      </c>
      <c r="I2408" s="32" t="s">
        <v>639</v>
      </c>
      <c r="J2408" s="305">
        <v>49.44</v>
      </c>
      <c r="K2408" s="305">
        <f t="shared" si="63"/>
        <v>71</v>
      </c>
      <c r="L2408" s="305">
        <f t="shared" si="62"/>
        <v>-21.560000000000002</v>
      </c>
      <c r="M2408" s="311">
        <f>SUMPRODUCT(TEXT(L2408-{0,5,15,25,35},"0;\0")*{0,2,3,3,7})</f>
        <v>0</v>
      </c>
    </row>
    <row r="2409" spans="1:13" ht="27">
      <c r="A2409" s="321" t="s">
        <v>2218</v>
      </c>
      <c r="B2409" s="321"/>
      <c r="C2409" s="297"/>
      <c r="D2409" s="297"/>
      <c r="E2409" s="32" t="s">
        <v>83</v>
      </c>
      <c r="F2409" s="32" t="s">
        <v>634</v>
      </c>
      <c r="G2409" s="32">
        <v>3</v>
      </c>
      <c r="H2409" s="32" t="s">
        <v>684</v>
      </c>
      <c r="I2409" s="32" t="s">
        <v>685</v>
      </c>
      <c r="J2409" s="306"/>
      <c r="K2409" s="306"/>
      <c r="L2409" s="306"/>
      <c r="M2409" s="316"/>
    </row>
    <row r="2410" spans="1:13" ht="27">
      <c r="A2410" s="322" t="s">
        <v>2218</v>
      </c>
      <c r="B2410" s="322"/>
      <c r="C2410" s="298"/>
      <c r="D2410" s="298"/>
      <c r="E2410" s="104" t="s">
        <v>83</v>
      </c>
      <c r="F2410" s="32" t="s">
        <v>634</v>
      </c>
      <c r="G2410" s="105">
        <v>3</v>
      </c>
      <c r="H2410" s="105" t="s">
        <v>678</v>
      </c>
      <c r="I2410" s="104"/>
      <c r="J2410" s="307"/>
      <c r="K2410" s="307"/>
      <c r="L2410" s="307"/>
      <c r="M2410" s="312"/>
    </row>
    <row r="2411" spans="1:13" ht="27">
      <c r="A2411" s="320" t="s">
        <v>2218</v>
      </c>
      <c r="B2411" s="320" t="s">
        <v>686</v>
      </c>
      <c r="C2411" s="296">
        <v>13</v>
      </c>
      <c r="D2411" s="296">
        <v>8</v>
      </c>
      <c r="E2411" s="32" t="s">
        <v>83</v>
      </c>
      <c r="F2411" s="32" t="s">
        <v>634</v>
      </c>
      <c r="G2411" s="32">
        <v>3</v>
      </c>
      <c r="H2411" s="32" t="s">
        <v>638</v>
      </c>
      <c r="I2411" s="32" t="s">
        <v>639</v>
      </c>
      <c r="J2411" s="305">
        <v>49.44</v>
      </c>
      <c r="K2411" s="305">
        <f t="shared" si="63"/>
        <v>60.333333333333329</v>
      </c>
      <c r="L2411" s="305">
        <f t="shared" si="62"/>
        <v>-10.893333333333331</v>
      </c>
      <c r="M2411" s="311">
        <f>SUMPRODUCT(TEXT(L2411-{0,5,15,25,35},"0;\0")*{0,2,3,3,7})</f>
        <v>0</v>
      </c>
    </row>
    <row r="2412" spans="1:13" ht="27">
      <c r="A2412" s="321" t="s">
        <v>2218</v>
      </c>
      <c r="B2412" s="321"/>
      <c r="C2412" s="297"/>
      <c r="D2412" s="297"/>
      <c r="E2412" s="32" t="s">
        <v>83</v>
      </c>
      <c r="F2412" s="32" t="s">
        <v>634</v>
      </c>
      <c r="G2412" s="32">
        <v>3</v>
      </c>
      <c r="H2412" s="32" t="s">
        <v>684</v>
      </c>
      <c r="I2412" s="32" t="s">
        <v>685</v>
      </c>
      <c r="J2412" s="306"/>
      <c r="K2412" s="306"/>
      <c r="L2412" s="306"/>
      <c r="M2412" s="316"/>
    </row>
    <row r="2413" spans="1:13" ht="27">
      <c r="A2413" s="322" t="s">
        <v>2218</v>
      </c>
      <c r="B2413" s="322"/>
      <c r="C2413" s="298"/>
      <c r="D2413" s="298"/>
      <c r="E2413" s="104" t="s">
        <v>83</v>
      </c>
      <c r="F2413" s="32" t="s">
        <v>634</v>
      </c>
      <c r="G2413" s="105">
        <v>3</v>
      </c>
      <c r="H2413" s="105" t="s">
        <v>678</v>
      </c>
      <c r="I2413" s="104"/>
      <c r="J2413" s="307"/>
      <c r="K2413" s="307"/>
      <c r="L2413" s="307"/>
      <c r="M2413" s="312"/>
    </row>
    <row r="2414" spans="1:13" ht="27">
      <c r="A2414" s="313" t="s">
        <v>2218</v>
      </c>
      <c r="B2414" s="313" t="s">
        <v>687</v>
      </c>
      <c r="C2414" s="296">
        <v>0</v>
      </c>
      <c r="D2414" s="296">
        <v>7</v>
      </c>
      <c r="E2414" s="32" t="s">
        <v>83</v>
      </c>
      <c r="F2414" s="32" t="s">
        <v>634</v>
      </c>
      <c r="G2414" s="32">
        <v>3</v>
      </c>
      <c r="H2414" s="32" t="s">
        <v>645</v>
      </c>
      <c r="I2414" s="32" t="s">
        <v>646</v>
      </c>
      <c r="J2414" s="305">
        <v>8.18</v>
      </c>
      <c r="K2414" s="305">
        <f t="shared" si="63"/>
        <v>24.333333333333336</v>
      </c>
      <c r="L2414" s="305">
        <f t="shared" si="62"/>
        <v>-16.153333333333336</v>
      </c>
      <c r="M2414" s="311">
        <f>SUMPRODUCT(TEXT(L2414-{0,5,15,25,35},"0;\0")*{0,2,3,3,7})</f>
        <v>0</v>
      </c>
    </row>
    <row r="2415" spans="1:13" ht="13.5">
      <c r="A2415" s="314" t="s">
        <v>2218</v>
      </c>
      <c r="B2415" s="314"/>
      <c r="C2415" s="298"/>
      <c r="D2415" s="298"/>
      <c r="E2415" s="104" t="s">
        <v>32</v>
      </c>
      <c r="F2415" s="104" t="s">
        <v>155</v>
      </c>
      <c r="G2415" s="104">
        <v>3</v>
      </c>
      <c r="H2415" s="104">
        <v>310</v>
      </c>
      <c r="I2415" s="104" t="s">
        <v>647</v>
      </c>
      <c r="J2415" s="307"/>
      <c r="K2415" s="307"/>
      <c r="L2415" s="307"/>
      <c r="M2415" s="312"/>
    </row>
    <row r="2416" spans="1:13" ht="27">
      <c r="A2416" s="53" t="s">
        <v>2218</v>
      </c>
      <c r="B2416" s="53" t="s">
        <v>688</v>
      </c>
      <c r="C2416" s="87">
        <v>0</v>
      </c>
      <c r="D2416" s="32">
        <v>13</v>
      </c>
      <c r="E2416" s="32" t="s">
        <v>83</v>
      </c>
      <c r="F2416" s="32" t="s">
        <v>634</v>
      </c>
      <c r="G2416" s="32">
        <v>3</v>
      </c>
      <c r="H2416" s="32" t="s">
        <v>635</v>
      </c>
      <c r="I2416" s="32" t="s">
        <v>636</v>
      </c>
      <c r="J2416" s="69">
        <v>3.01</v>
      </c>
      <c r="K2416" s="79">
        <f t="shared" si="63"/>
        <v>32.333333333333329</v>
      </c>
      <c r="L2416" s="79">
        <f t="shared" si="62"/>
        <v>-29.323333333333331</v>
      </c>
      <c r="M2416" s="54">
        <f>SUMPRODUCT(TEXT(L2416-{0,5,15,25,35},"0;\0")*{0,2,3,3,7})</f>
        <v>0</v>
      </c>
    </row>
    <row r="2417" spans="1:13" ht="27">
      <c r="A2417" s="313" t="s">
        <v>2218</v>
      </c>
      <c r="B2417" s="313" t="s">
        <v>689</v>
      </c>
      <c r="C2417" s="296">
        <v>10</v>
      </c>
      <c r="D2417" s="296">
        <v>12</v>
      </c>
      <c r="E2417" s="32" t="s">
        <v>83</v>
      </c>
      <c r="F2417" s="32" t="s">
        <v>634</v>
      </c>
      <c r="G2417" s="32">
        <v>3</v>
      </c>
      <c r="H2417" s="32" t="s">
        <v>645</v>
      </c>
      <c r="I2417" s="32" t="s">
        <v>646</v>
      </c>
      <c r="J2417" s="305">
        <v>14.18</v>
      </c>
      <c r="K2417" s="305">
        <f t="shared" si="63"/>
        <v>57.666666666666671</v>
      </c>
      <c r="L2417" s="305">
        <f t="shared" si="62"/>
        <v>-43.486666666666672</v>
      </c>
      <c r="M2417" s="311">
        <f>SUMPRODUCT(TEXT(L2417-{0,5,15,25,35},"0;\0")*{0,2,3,3,7})</f>
        <v>0</v>
      </c>
    </row>
    <row r="2418" spans="1:13" ht="13.5">
      <c r="A2418" s="315" t="s">
        <v>2218</v>
      </c>
      <c r="B2418" s="315"/>
      <c r="C2418" s="297"/>
      <c r="D2418" s="297"/>
      <c r="E2418" s="104" t="s">
        <v>32</v>
      </c>
      <c r="F2418" s="104" t="s">
        <v>155</v>
      </c>
      <c r="G2418" s="104">
        <v>3</v>
      </c>
      <c r="H2418" s="104">
        <v>310</v>
      </c>
      <c r="I2418" s="104" t="s">
        <v>647</v>
      </c>
      <c r="J2418" s="306"/>
      <c r="K2418" s="306"/>
      <c r="L2418" s="306"/>
      <c r="M2418" s="316"/>
    </row>
    <row r="2419" spans="1:13" ht="27">
      <c r="A2419" s="314" t="s">
        <v>2218</v>
      </c>
      <c r="B2419" s="314"/>
      <c r="C2419" s="298"/>
      <c r="D2419" s="298"/>
      <c r="E2419" s="33" t="s">
        <v>83</v>
      </c>
      <c r="F2419" s="87" t="s">
        <v>634</v>
      </c>
      <c r="G2419" s="88">
        <v>3</v>
      </c>
      <c r="H2419" s="88" t="s">
        <v>666</v>
      </c>
      <c r="I2419" s="87"/>
      <c r="J2419" s="307"/>
      <c r="K2419" s="307"/>
      <c r="L2419" s="307"/>
      <c r="M2419" s="312"/>
    </row>
    <row r="2420" spans="1:13" ht="27">
      <c r="A2420" s="313" t="s">
        <v>2218</v>
      </c>
      <c r="B2420" s="313" t="s">
        <v>690</v>
      </c>
      <c r="C2420" s="296">
        <v>4</v>
      </c>
      <c r="D2420" s="296">
        <v>0</v>
      </c>
      <c r="E2420" s="32" t="s">
        <v>83</v>
      </c>
      <c r="F2420" s="32" t="s">
        <v>634</v>
      </c>
      <c r="G2420" s="32">
        <v>3</v>
      </c>
      <c r="H2420" s="32" t="s">
        <v>657</v>
      </c>
      <c r="I2420" s="32" t="s">
        <v>658</v>
      </c>
      <c r="J2420" s="305">
        <v>16.03</v>
      </c>
      <c r="K2420" s="305">
        <f t="shared" si="63"/>
        <v>25.666666666666664</v>
      </c>
      <c r="L2420" s="305">
        <f t="shared" si="62"/>
        <v>-9.6366666666666632</v>
      </c>
      <c r="M2420" s="311">
        <f>SUMPRODUCT(TEXT(L2420-{0,5,15,25,35},"0;\0")*{0,2,3,3,7})</f>
        <v>0</v>
      </c>
    </row>
    <row r="2421" spans="1:13" ht="27">
      <c r="A2421" s="314" t="s">
        <v>2218</v>
      </c>
      <c r="B2421" s="314"/>
      <c r="C2421" s="298"/>
      <c r="D2421" s="298"/>
      <c r="E2421" s="104" t="s">
        <v>83</v>
      </c>
      <c r="F2421" s="32" t="s">
        <v>634</v>
      </c>
      <c r="G2421" s="105">
        <v>3</v>
      </c>
      <c r="H2421" s="105" t="s">
        <v>659</v>
      </c>
      <c r="I2421" s="32"/>
      <c r="J2421" s="307"/>
      <c r="K2421" s="307"/>
      <c r="L2421" s="307"/>
      <c r="M2421" s="312"/>
    </row>
    <row r="2422" spans="1:13" ht="27">
      <c r="A2422" s="53" t="s">
        <v>2218</v>
      </c>
      <c r="B2422" s="53" t="s">
        <v>691</v>
      </c>
      <c r="C2422" s="87">
        <v>0</v>
      </c>
      <c r="D2422" s="32">
        <v>9</v>
      </c>
      <c r="E2422" s="130" t="s">
        <v>83</v>
      </c>
      <c r="F2422" s="32" t="s">
        <v>634</v>
      </c>
      <c r="G2422" s="32">
        <v>3</v>
      </c>
      <c r="H2422" s="131" t="s">
        <v>650</v>
      </c>
      <c r="I2422" s="32" t="s">
        <v>651</v>
      </c>
      <c r="J2422" s="69">
        <v>5.01</v>
      </c>
      <c r="K2422" s="79">
        <f t="shared" si="63"/>
        <v>27</v>
      </c>
      <c r="L2422" s="79">
        <f t="shared" si="62"/>
        <v>-21.990000000000002</v>
      </c>
      <c r="M2422" s="54">
        <f>SUMPRODUCT(TEXT(L2422-{0,5,15,25,35},"0;\0")*{0,2,3,3,7})</f>
        <v>0</v>
      </c>
    </row>
    <row r="2423" spans="1:13" ht="27">
      <c r="A2423" s="31" t="s">
        <v>2218</v>
      </c>
      <c r="B2423" s="31" t="s">
        <v>692</v>
      </c>
      <c r="C2423" s="87">
        <v>0</v>
      </c>
      <c r="D2423" s="87">
        <v>10</v>
      </c>
      <c r="E2423" s="87" t="s">
        <v>83</v>
      </c>
      <c r="F2423" s="87" t="s">
        <v>634</v>
      </c>
      <c r="G2423" s="87">
        <v>3</v>
      </c>
      <c r="H2423" s="87" t="s">
        <v>635</v>
      </c>
      <c r="I2423" s="87" t="s">
        <v>636</v>
      </c>
      <c r="J2423" s="79">
        <v>3.01</v>
      </c>
      <c r="K2423" s="79">
        <f t="shared" si="63"/>
        <v>28.333333333333336</v>
      </c>
      <c r="L2423" s="79">
        <f t="shared" si="62"/>
        <v>-25.323333333333338</v>
      </c>
      <c r="M2423" s="54">
        <f>SUMPRODUCT(TEXT(L2423-{0,5,15,25,35},"0;\0")*{0,2,3,3,7})</f>
        <v>0</v>
      </c>
    </row>
    <row r="2424" spans="1:13" ht="27">
      <c r="A2424" s="225" t="s">
        <v>2218</v>
      </c>
      <c r="B2424" s="225" t="s">
        <v>693</v>
      </c>
      <c r="C2424" s="225">
        <v>0</v>
      </c>
      <c r="D2424" s="225">
        <v>18</v>
      </c>
      <c r="E2424" s="22" t="s">
        <v>83</v>
      </c>
      <c r="F2424" s="87" t="s">
        <v>634</v>
      </c>
      <c r="G2424" s="87">
        <v>3</v>
      </c>
      <c r="H2424" s="18" t="s">
        <v>653</v>
      </c>
      <c r="I2424" s="87" t="s">
        <v>654</v>
      </c>
      <c r="J2424" s="305">
        <v>10.01</v>
      </c>
      <c r="K2424" s="305">
        <f t="shared" si="63"/>
        <v>39</v>
      </c>
      <c r="L2424" s="305">
        <f t="shared" si="62"/>
        <v>-28.990000000000002</v>
      </c>
      <c r="M2424" s="311">
        <f>SUMPRODUCT(TEXT(L2424-{0,5,15,25,35},"0;\0")*{0,2,3,3,7})</f>
        <v>0</v>
      </c>
    </row>
    <row r="2425" spans="1:13" ht="13.5">
      <c r="A2425" s="226" t="s">
        <v>2218</v>
      </c>
      <c r="B2425" s="226"/>
      <c r="C2425" s="226"/>
      <c r="D2425" s="226"/>
      <c r="E2425" s="87" t="s">
        <v>32</v>
      </c>
      <c r="F2425" s="87" t="s">
        <v>155</v>
      </c>
      <c r="G2425" s="87">
        <v>6</v>
      </c>
      <c r="H2425" s="87">
        <v>604</v>
      </c>
      <c r="I2425" s="87" t="s">
        <v>655</v>
      </c>
      <c r="J2425" s="307"/>
      <c r="K2425" s="307"/>
      <c r="L2425" s="307"/>
      <c r="M2425" s="312"/>
    </row>
    <row r="2426" spans="1:13" ht="27">
      <c r="A2426" s="225" t="s">
        <v>2218</v>
      </c>
      <c r="B2426" s="225" t="s">
        <v>694</v>
      </c>
      <c r="C2426" s="225">
        <v>0</v>
      </c>
      <c r="D2426" s="225">
        <v>18</v>
      </c>
      <c r="E2426" s="22" t="s">
        <v>83</v>
      </c>
      <c r="F2426" s="87" t="s">
        <v>634</v>
      </c>
      <c r="G2426" s="87">
        <v>3</v>
      </c>
      <c r="H2426" s="18" t="s">
        <v>653</v>
      </c>
      <c r="I2426" s="87" t="s">
        <v>654</v>
      </c>
      <c r="J2426" s="305">
        <v>10.01</v>
      </c>
      <c r="K2426" s="305">
        <f t="shared" ref="K2426:K2460" si="64">15+8*C2426/3+8*(D2426/2)/3</f>
        <v>39</v>
      </c>
      <c r="L2426" s="305">
        <f t="shared" si="62"/>
        <v>-28.990000000000002</v>
      </c>
      <c r="M2426" s="311">
        <f>SUMPRODUCT(TEXT(L2426-{0,5,15,25,35},"0;\0")*{0,2,3,3,7})</f>
        <v>0</v>
      </c>
    </row>
    <row r="2427" spans="1:13" ht="13.5">
      <c r="A2427" s="226" t="s">
        <v>2218</v>
      </c>
      <c r="B2427" s="226"/>
      <c r="C2427" s="226"/>
      <c r="D2427" s="226"/>
      <c r="E2427" s="87" t="s">
        <v>32</v>
      </c>
      <c r="F2427" s="87" t="s">
        <v>155</v>
      </c>
      <c r="G2427" s="87">
        <v>6</v>
      </c>
      <c r="H2427" s="87">
        <v>604</v>
      </c>
      <c r="I2427" s="87" t="s">
        <v>655</v>
      </c>
      <c r="J2427" s="307"/>
      <c r="K2427" s="307"/>
      <c r="L2427" s="307"/>
      <c r="M2427" s="312"/>
    </row>
    <row r="2428" spans="1:13" ht="27">
      <c r="A2428" s="225" t="s">
        <v>2218</v>
      </c>
      <c r="B2428" s="225" t="s">
        <v>695</v>
      </c>
      <c r="C2428" s="225">
        <v>0</v>
      </c>
      <c r="D2428" s="225">
        <v>18</v>
      </c>
      <c r="E2428" s="22" t="s">
        <v>83</v>
      </c>
      <c r="F2428" s="87" t="s">
        <v>634</v>
      </c>
      <c r="G2428" s="87">
        <v>3</v>
      </c>
      <c r="H2428" s="18" t="s">
        <v>653</v>
      </c>
      <c r="I2428" s="87" t="s">
        <v>654</v>
      </c>
      <c r="J2428" s="305">
        <v>10.01</v>
      </c>
      <c r="K2428" s="305">
        <f t="shared" si="64"/>
        <v>39</v>
      </c>
      <c r="L2428" s="305">
        <f t="shared" ref="L2428:L2460" si="65">J2428-K2428</f>
        <v>-28.990000000000002</v>
      </c>
      <c r="M2428" s="311">
        <f>SUMPRODUCT(TEXT(L2428-{0,5,15,25,35},"0;\0")*{0,2,3,3,7})</f>
        <v>0</v>
      </c>
    </row>
    <row r="2429" spans="1:13" ht="13.5">
      <c r="A2429" s="226" t="s">
        <v>2218</v>
      </c>
      <c r="B2429" s="226"/>
      <c r="C2429" s="226"/>
      <c r="D2429" s="226"/>
      <c r="E2429" s="87" t="s">
        <v>32</v>
      </c>
      <c r="F2429" s="87" t="s">
        <v>155</v>
      </c>
      <c r="G2429" s="87">
        <v>6</v>
      </c>
      <c r="H2429" s="87">
        <v>604</v>
      </c>
      <c r="I2429" s="87" t="s">
        <v>655</v>
      </c>
      <c r="J2429" s="307"/>
      <c r="K2429" s="307"/>
      <c r="L2429" s="307"/>
      <c r="M2429" s="312"/>
    </row>
    <row r="2430" spans="1:13" ht="27">
      <c r="A2430" s="31" t="s">
        <v>2218</v>
      </c>
      <c r="B2430" s="31" t="s">
        <v>696</v>
      </c>
      <c r="C2430" s="87">
        <v>0</v>
      </c>
      <c r="D2430" s="87">
        <v>7</v>
      </c>
      <c r="E2430" s="87" t="s">
        <v>83</v>
      </c>
      <c r="F2430" s="87" t="s">
        <v>634</v>
      </c>
      <c r="G2430" s="87">
        <v>3</v>
      </c>
      <c r="H2430" s="87" t="s">
        <v>638</v>
      </c>
      <c r="I2430" s="87" t="s">
        <v>639</v>
      </c>
      <c r="J2430" s="69">
        <v>3.77</v>
      </c>
      <c r="K2430" s="79">
        <f t="shared" si="64"/>
        <v>24.333333333333336</v>
      </c>
      <c r="L2430" s="79">
        <f t="shared" si="65"/>
        <v>-20.563333333333336</v>
      </c>
      <c r="M2430" s="54">
        <f>SUMPRODUCT(TEXT(L2430-{0,5,15,25,35},"0;\0")*{0,2,3,3,7})</f>
        <v>0</v>
      </c>
    </row>
    <row r="2431" spans="1:13" ht="27">
      <c r="A2431" s="320" t="s">
        <v>2218</v>
      </c>
      <c r="B2431" s="320" t="s">
        <v>697</v>
      </c>
      <c r="C2431" s="296">
        <v>0</v>
      </c>
      <c r="D2431" s="296">
        <v>6</v>
      </c>
      <c r="E2431" s="87" t="s">
        <v>83</v>
      </c>
      <c r="F2431" s="87" t="s">
        <v>634</v>
      </c>
      <c r="G2431" s="87">
        <v>3</v>
      </c>
      <c r="H2431" s="87" t="s">
        <v>645</v>
      </c>
      <c r="I2431" s="87" t="s">
        <v>646</v>
      </c>
      <c r="J2431" s="305">
        <v>8.18</v>
      </c>
      <c r="K2431" s="305">
        <f t="shared" si="64"/>
        <v>23</v>
      </c>
      <c r="L2431" s="305">
        <f t="shared" si="65"/>
        <v>-14.82</v>
      </c>
      <c r="M2431" s="311">
        <f>SUMPRODUCT(TEXT(L2431-{0,5,15,25,35},"0;\0")*{0,2,3,3,7})</f>
        <v>0</v>
      </c>
    </row>
    <row r="2432" spans="1:13" ht="13.5">
      <c r="A2432" s="322" t="s">
        <v>2218</v>
      </c>
      <c r="B2432" s="322"/>
      <c r="C2432" s="298"/>
      <c r="D2432" s="298"/>
      <c r="E2432" s="33" t="s">
        <v>32</v>
      </c>
      <c r="F2432" s="33" t="s">
        <v>155</v>
      </c>
      <c r="G2432" s="33">
        <v>3</v>
      </c>
      <c r="H2432" s="33">
        <v>310</v>
      </c>
      <c r="I2432" s="33" t="s">
        <v>647</v>
      </c>
      <c r="J2432" s="307"/>
      <c r="K2432" s="307"/>
      <c r="L2432" s="307"/>
      <c r="M2432" s="312"/>
    </row>
    <row r="2433" spans="1:13" ht="27">
      <c r="A2433" s="31" t="s">
        <v>2218</v>
      </c>
      <c r="B2433" s="31" t="s">
        <v>698</v>
      </c>
      <c r="C2433" s="87">
        <v>0</v>
      </c>
      <c r="D2433" s="87">
        <v>8</v>
      </c>
      <c r="E2433" s="87" t="s">
        <v>83</v>
      </c>
      <c r="F2433" s="87" t="s">
        <v>634</v>
      </c>
      <c r="G2433" s="87">
        <v>3</v>
      </c>
      <c r="H2433" s="87" t="s">
        <v>638</v>
      </c>
      <c r="I2433" s="87" t="s">
        <v>639</v>
      </c>
      <c r="J2433" s="69">
        <v>3.77</v>
      </c>
      <c r="K2433" s="79">
        <f t="shared" si="64"/>
        <v>25.666666666666664</v>
      </c>
      <c r="L2433" s="79">
        <f t="shared" si="65"/>
        <v>-21.896666666666665</v>
      </c>
      <c r="M2433" s="54">
        <f>SUMPRODUCT(TEXT(L2433-{0,5,15,25,35},"0;\0")*{0,2,3,3,7})</f>
        <v>0</v>
      </c>
    </row>
    <row r="2434" spans="1:13" ht="27">
      <c r="A2434" s="53" t="s">
        <v>2218</v>
      </c>
      <c r="B2434" s="53" t="s">
        <v>699</v>
      </c>
      <c r="C2434" s="87">
        <v>0</v>
      </c>
      <c r="D2434" s="87">
        <v>0</v>
      </c>
      <c r="E2434" s="87" t="s">
        <v>83</v>
      </c>
      <c r="F2434" s="87" t="s">
        <v>634</v>
      </c>
      <c r="G2434" s="87">
        <v>3</v>
      </c>
      <c r="H2434" s="87" t="s">
        <v>657</v>
      </c>
      <c r="I2434" s="87" t="s">
        <v>658</v>
      </c>
      <c r="J2434" s="69">
        <v>6.03</v>
      </c>
      <c r="K2434" s="79">
        <f t="shared" si="64"/>
        <v>15</v>
      </c>
      <c r="L2434" s="79">
        <f t="shared" si="65"/>
        <v>-8.9699999999999989</v>
      </c>
      <c r="M2434" s="54">
        <f>SUMPRODUCT(TEXT(L2434-{0,5,15,25,35},"0;\0")*{0,2,3,3,7})</f>
        <v>0</v>
      </c>
    </row>
    <row r="2435" spans="1:13" ht="27">
      <c r="A2435" s="313" t="s">
        <v>2218</v>
      </c>
      <c r="B2435" s="313" t="s">
        <v>700</v>
      </c>
      <c r="C2435" s="296">
        <v>5</v>
      </c>
      <c r="D2435" s="296">
        <v>13</v>
      </c>
      <c r="E2435" s="87" t="s">
        <v>83</v>
      </c>
      <c r="F2435" s="87" t="s">
        <v>634</v>
      </c>
      <c r="G2435" s="87">
        <v>3</v>
      </c>
      <c r="H2435" s="87" t="s">
        <v>645</v>
      </c>
      <c r="I2435" s="87" t="s">
        <v>646</v>
      </c>
      <c r="J2435" s="305">
        <v>14.18</v>
      </c>
      <c r="K2435" s="305">
        <f t="shared" si="64"/>
        <v>45.666666666666671</v>
      </c>
      <c r="L2435" s="305">
        <f t="shared" si="65"/>
        <v>-31.486666666666672</v>
      </c>
      <c r="M2435" s="311">
        <f>SUMPRODUCT(TEXT(L2435-{0,5,15,25,35},"0;\0")*{0,2,3,3,7})</f>
        <v>0</v>
      </c>
    </row>
    <row r="2436" spans="1:13" ht="13.5">
      <c r="A2436" s="315" t="s">
        <v>2218</v>
      </c>
      <c r="B2436" s="315"/>
      <c r="C2436" s="297"/>
      <c r="D2436" s="297"/>
      <c r="E2436" s="33" t="s">
        <v>32</v>
      </c>
      <c r="F2436" s="33" t="s">
        <v>155</v>
      </c>
      <c r="G2436" s="33">
        <v>3</v>
      </c>
      <c r="H2436" s="33">
        <v>310</v>
      </c>
      <c r="I2436" s="33" t="s">
        <v>647</v>
      </c>
      <c r="J2436" s="306"/>
      <c r="K2436" s="306"/>
      <c r="L2436" s="306"/>
      <c r="M2436" s="316"/>
    </row>
    <row r="2437" spans="1:13" ht="27">
      <c r="A2437" s="314" t="s">
        <v>2218</v>
      </c>
      <c r="B2437" s="314"/>
      <c r="C2437" s="298"/>
      <c r="D2437" s="298"/>
      <c r="E2437" s="33" t="s">
        <v>83</v>
      </c>
      <c r="F2437" s="87" t="s">
        <v>634</v>
      </c>
      <c r="G2437" s="88">
        <v>3</v>
      </c>
      <c r="H2437" s="88" t="s">
        <v>666</v>
      </c>
      <c r="I2437" s="87"/>
      <c r="J2437" s="307"/>
      <c r="K2437" s="307"/>
      <c r="L2437" s="307"/>
      <c r="M2437" s="312"/>
    </row>
    <row r="2438" spans="1:13" ht="27">
      <c r="A2438" s="313" t="s">
        <v>2218</v>
      </c>
      <c r="B2438" s="313" t="s">
        <v>701</v>
      </c>
      <c r="C2438" s="225">
        <v>14</v>
      </c>
      <c r="D2438" s="225">
        <v>13</v>
      </c>
      <c r="E2438" s="22" t="s">
        <v>83</v>
      </c>
      <c r="F2438" s="87" t="s">
        <v>634</v>
      </c>
      <c r="G2438" s="87">
        <v>3</v>
      </c>
      <c r="H2438" s="18" t="s">
        <v>650</v>
      </c>
      <c r="I2438" s="87" t="s">
        <v>651</v>
      </c>
      <c r="J2438" s="305">
        <v>13.34</v>
      </c>
      <c r="K2438" s="305">
        <f t="shared" si="64"/>
        <v>69.666666666666671</v>
      </c>
      <c r="L2438" s="305">
        <f t="shared" si="65"/>
        <v>-56.326666666666668</v>
      </c>
      <c r="M2438" s="311">
        <f>SUMPRODUCT(TEXT(L2438-{0,5,15,25,35},"0;\0")*{0,2,3,3,7})</f>
        <v>0</v>
      </c>
    </row>
    <row r="2439" spans="1:13" ht="27">
      <c r="A2439" s="314" t="s">
        <v>2218</v>
      </c>
      <c r="B2439" s="314"/>
      <c r="C2439" s="226"/>
      <c r="D2439" s="226"/>
      <c r="E2439" s="33" t="s">
        <v>83</v>
      </c>
      <c r="F2439" s="87" t="s">
        <v>634</v>
      </c>
      <c r="G2439" s="88">
        <v>3</v>
      </c>
      <c r="H2439" s="88" t="s">
        <v>643</v>
      </c>
      <c r="I2439" s="87"/>
      <c r="J2439" s="307"/>
      <c r="K2439" s="307"/>
      <c r="L2439" s="307"/>
      <c r="M2439" s="312"/>
    </row>
    <row r="2440" spans="1:13" ht="27">
      <c r="A2440" s="53" t="s">
        <v>2218</v>
      </c>
      <c r="B2440" s="53" t="s">
        <v>702</v>
      </c>
      <c r="C2440" s="87">
        <v>0</v>
      </c>
      <c r="D2440" s="87">
        <v>12</v>
      </c>
      <c r="E2440" s="87" t="s">
        <v>83</v>
      </c>
      <c r="F2440" s="87" t="s">
        <v>634</v>
      </c>
      <c r="G2440" s="87">
        <v>3</v>
      </c>
      <c r="H2440" s="87" t="s">
        <v>635</v>
      </c>
      <c r="I2440" s="87" t="s">
        <v>636</v>
      </c>
      <c r="J2440" s="69">
        <v>3.01</v>
      </c>
      <c r="K2440" s="79">
        <f t="shared" si="64"/>
        <v>31</v>
      </c>
      <c r="L2440" s="79">
        <f t="shared" si="65"/>
        <v>-27.990000000000002</v>
      </c>
      <c r="M2440" s="54">
        <f>SUMPRODUCT(TEXT(L2440-{0,5,15,25,35},"0;\0")*{0,2,3,3,7})</f>
        <v>0</v>
      </c>
    </row>
    <row r="2441" spans="1:13" ht="27">
      <c r="A2441" s="31" t="s">
        <v>2218</v>
      </c>
      <c r="B2441" s="31" t="s">
        <v>703</v>
      </c>
      <c r="C2441" s="87">
        <v>0</v>
      </c>
      <c r="D2441" s="87">
        <v>8</v>
      </c>
      <c r="E2441" s="87" t="s">
        <v>83</v>
      </c>
      <c r="F2441" s="87" t="s">
        <v>634</v>
      </c>
      <c r="G2441" s="87">
        <v>3</v>
      </c>
      <c r="H2441" s="87" t="s">
        <v>638</v>
      </c>
      <c r="I2441" s="87" t="s">
        <v>639</v>
      </c>
      <c r="J2441" s="69">
        <v>3.77</v>
      </c>
      <c r="K2441" s="79">
        <f t="shared" si="64"/>
        <v>25.666666666666664</v>
      </c>
      <c r="L2441" s="79">
        <f t="shared" si="65"/>
        <v>-21.896666666666665</v>
      </c>
      <c r="M2441" s="54">
        <f>SUMPRODUCT(TEXT(L2441-{0,5,15,25,35},"0;\0")*{0,2,3,3,7})</f>
        <v>0</v>
      </c>
    </row>
    <row r="2442" spans="1:13" ht="27">
      <c r="A2442" s="31" t="s">
        <v>2218</v>
      </c>
      <c r="B2442" s="31" t="s">
        <v>704</v>
      </c>
      <c r="C2442" s="87">
        <v>0</v>
      </c>
      <c r="D2442" s="87">
        <v>7</v>
      </c>
      <c r="E2442" s="87" t="s">
        <v>83</v>
      </c>
      <c r="F2442" s="87" t="s">
        <v>634</v>
      </c>
      <c r="G2442" s="87">
        <v>3</v>
      </c>
      <c r="H2442" s="87" t="s">
        <v>638</v>
      </c>
      <c r="I2442" s="87" t="s">
        <v>639</v>
      </c>
      <c r="J2442" s="69">
        <v>3.77</v>
      </c>
      <c r="K2442" s="79">
        <f t="shared" si="64"/>
        <v>24.333333333333336</v>
      </c>
      <c r="L2442" s="79">
        <f t="shared" si="65"/>
        <v>-20.563333333333336</v>
      </c>
      <c r="M2442" s="54">
        <f>SUMPRODUCT(TEXT(L2442-{0,5,15,25,35},"0;\0")*{0,2,3,3,7})</f>
        <v>0</v>
      </c>
    </row>
    <row r="2443" spans="1:13" ht="27">
      <c r="A2443" s="53" t="s">
        <v>2218</v>
      </c>
      <c r="B2443" s="53" t="s">
        <v>705</v>
      </c>
      <c r="C2443" s="87">
        <v>0</v>
      </c>
      <c r="D2443" s="87">
        <v>14</v>
      </c>
      <c r="E2443" s="87" t="s">
        <v>83</v>
      </c>
      <c r="F2443" s="87" t="s">
        <v>634</v>
      </c>
      <c r="G2443" s="87">
        <v>3</v>
      </c>
      <c r="H2443" s="87" t="s">
        <v>635</v>
      </c>
      <c r="I2443" s="87" t="s">
        <v>636</v>
      </c>
      <c r="J2443" s="69">
        <v>3.01</v>
      </c>
      <c r="K2443" s="79">
        <f t="shared" si="64"/>
        <v>33.666666666666671</v>
      </c>
      <c r="L2443" s="79">
        <f t="shared" si="65"/>
        <v>-30.656666666666673</v>
      </c>
      <c r="M2443" s="54">
        <f>SUMPRODUCT(TEXT(L2443-{0,5,15,25,35},"0;\0")*{0,2,3,3,7})</f>
        <v>0</v>
      </c>
    </row>
    <row r="2444" spans="1:13" ht="27">
      <c r="A2444" s="225" t="s">
        <v>2218</v>
      </c>
      <c r="B2444" s="225" t="s">
        <v>706</v>
      </c>
      <c r="C2444" s="225">
        <v>0</v>
      </c>
      <c r="D2444" s="225">
        <v>17</v>
      </c>
      <c r="E2444" s="22" t="s">
        <v>83</v>
      </c>
      <c r="F2444" s="87" t="s">
        <v>634</v>
      </c>
      <c r="G2444" s="87">
        <v>3</v>
      </c>
      <c r="H2444" s="18" t="s">
        <v>653</v>
      </c>
      <c r="I2444" s="87" t="s">
        <v>654</v>
      </c>
      <c r="J2444" s="305">
        <v>10.01</v>
      </c>
      <c r="K2444" s="305">
        <f t="shared" si="64"/>
        <v>37.666666666666671</v>
      </c>
      <c r="L2444" s="305">
        <f t="shared" si="65"/>
        <v>-27.656666666666673</v>
      </c>
      <c r="M2444" s="311">
        <f>SUMPRODUCT(TEXT(L2444-{0,5,15,25,35},"0;\0")*{0,2,3,3,7})</f>
        <v>0</v>
      </c>
    </row>
    <row r="2445" spans="1:13" ht="13.5">
      <c r="A2445" s="226" t="s">
        <v>2218</v>
      </c>
      <c r="B2445" s="226"/>
      <c r="C2445" s="226"/>
      <c r="D2445" s="226"/>
      <c r="E2445" s="87" t="s">
        <v>32</v>
      </c>
      <c r="F2445" s="87" t="s">
        <v>155</v>
      </c>
      <c r="G2445" s="87">
        <v>6</v>
      </c>
      <c r="H2445" s="87">
        <v>604</v>
      </c>
      <c r="I2445" s="87" t="s">
        <v>655</v>
      </c>
      <c r="J2445" s="307"/>
      <c r="K2445" s="307"/>
      <c r="L2445" s="307"/>
      <c r="M2445" s="312"/>
    </row>
    <row r="2446" spans="1:13" ht="27">
      <c r="A2446" s="53" t="s">
        <v>2218</v>
      </c>
      <c r="B2446" s="53" t="s">
        <v>707</v>
      </c>
      <c r="C2446" s="87">
        <v>0</v>
      </c>
      <c r="D2446" s="87">
        <v>10</v>
      </c>
      <c r="E2446" s="22" t="s">
        <v>83</v>
      </c>
      <c r="F2446" s="87" t="s">
        <v>634</v>
      </c>
      <c r="G2446" s="87">
        <v>3</v>
      </c>
      <c r="H2446" s="18" t="s">
        <v>650</v>
      </c>
      <c r="I2446" s="87" t="s">
        <v>651</v>
      </c>
      <c r="J2446" s="69">
        <v>5.01</v>
      </c>
      <c r="K2446" s="79">
        <f t="shared" si="64"/>
        <v>28.333333333333336</v>
      </c>
      <c r="L2446" s="79">
        <f t="shared" si="65"/>
        <v>-23.323333333333338</v>
      </c>
      <c r="M2446" s="54">
        <f>SUMPRODUCT(TEXT(L2446-{0,5,15,25,35},"0;\0")*{0,2,3,3,7})</f>
        <v>0</v>
      </c>
    </row>
    <row r="2447" spans="1:13" ht="27">
      <c r="A2447" s="53" t="s">
        <v>2218</v>
      </c>
      <c r="B2447" s="53" t="s">
        <v>708</v>
      </c>
      <c r="C2447" s="87">
        <v>0</v>
      </c>
      <c r="D2447" s="32">
        <v>0</v>
      </c>
      <c r="E2447" s="32" t="s">
        <v>83</v>
      </c>
      <c r="F2447" s="32" t="s">
        <v>634</v>
      </c>
      <c r="G2447" s="87">
        <v>3</v>
      </c>
      <c r="H2447" s="32" t="s">
        <v>657</v>
      </c>
      <c r="I2447" s="32" t="s">
        <v>658</v>
      </c>
      <c r="J2447" s="79">
        <v>6.03</v>
      </c>
      <c r="K2447" s="79">
        <f t="shared" si="64"/>
        <v>15</v>
      </c>
      <c r="L2447" s="79">
        <f t="shared" si="65"/>
        <v>-8.9699999999999989</v>
      </c>
      <c r="M2447" s="54">
        <f>SUMPRODUCT(TEXT(L2447-{0,5,15,25,35},"0;\0")*{0,2,3,3,7})</f>
        <v>0</v>
      </c>
    </row>
    <row r="2448" spans="1:13" ht="27">
      <c r="A2448" s="313" t="s">
        <v>2218</v>
      </c>
      <c r="B2448" s="313" t="s">
        <v>709</v>
      </c>
      <c r="C2448" s="296">
        <v>0</v>
      </c>
      <c r="D2448" s="296">
        <v>12</v>
      </c>
      <c r="E2448" s="32" t="s">
        <v>83</v>
      </c>
      <c r="F2448" s="32" t="s">
        <v>634</v>
      </c>
      <c r="G2448" s="87">
        <v>3</v>
      </c>
      <c r="H2448" s="32" t="s">
        <v>645</v>
      </c>
      <c r="I2448" s="32" t="s">
        <v>646</v>
      </c>
      <c r="J2448" s="305">
        <v>8.18</v>
      </c>
      <c r="K2448" s="305">
        <f t="shared" si="64"/>
        <v>31</v>
      </c>
      <c r="L2448" s="305">
        <f t="shared" si="65"/>
        <v>-22.82</v>
      </c>
      <c r="M2448" s="311">
        <f>SUMPRODUCT(TEXT(L2448-{0,5,15,25,35},"0;\0")*{0,2,3,3,7})</f>
        <v>0</v>
      </c>
    </row>
    <row r="2449" spans="1:13" ht="13.5">
      <c r="A2449" s="314" t="s">
        <v>2218</v>
      </c>
      <c r="B2449" s="314"/>
      <c r="C2449" s="298"/>
      <c r="D2449" s="298"/>
      <c r="E2449" s="104" t="s">
        <v>32</v>
      </c>
      <c r="F2449" s="104" t="s">
        <v>155</v>
      </c>
      <c r="G2449" s="33">
        <v>3</v>
      </c>
      <c r="H2449" s="104">
        <v>310</v>
      </c>
      <c r="I2449" s="104" t="s">
        <v>647</v>
      </c>
      <c r="J2449" s="307"/>
      <c r="K2449" s="307"/>
      <c r="L2449" s="307"/>
      <c r="M2449" s="312"/>
    </row>
    <row r="2450" spans="1:13" ht="27">
      <c r="A2450" s="225" t="s">
        <v>2218</v>
      </c>
      <c r="B2450" s="225" t="s">
        <v>710</v>
      </c>
      <c r="C2450" s="225">
        <v>0</v>
      </c>
      <c r="D2450" s="225">
        <v>18</v>
      </c>
      <c r="E2450" s="130" t="s">
        <v>83</v>
      </c>
      <c r="F2450" s="32" t="s">
        <v>634</v>
      </c>
      <c r="G2450" s="87">
        <v>3</v>
      </c>
      <c r="H2450" s="131" t="s">
        <v>653</v>
      </c>
      <c r="I2450" s="32" t="s">
        <v>654</v>
      </c>
      <c r="J2450" s="305">
        <v>10.01</v>
      </c>
      <c r="K2450" s="305">
        <f t="shared" si="64"/>
        <v>39</v>
      </c>
      <c r="L2450" s="305">
        <f t="shared" si="65"/>
        <v>-28.990000000000002</v>
      </c>
      <c r="M2450" s="311">
        <f>SUMPRODUCT(TEXT(L2450-{0,5,15,25,35},"0;\0")*{0,2,3,3,7})</f>
        <v>0</v>
      </c>
    </row>
    <row r="2451" spans="1:13" ht="13.5">
      <c r="A2451" s="226" t="s">
        <v>2218</v>
      </c>
      <c r="B2451" s="226"/>
      <c r="C2451" s="226"/>
      <c r="D2451" s="226"/>
      <c r="E2451" s="32" t="s">
        <v>32</v>
      </c>
      <c r="F2451" s="32" t="s">
        <v>155</v>
      </c>
      <c r="G2451" s="87">
        <v>6</v>
      </c>
      <c r="H2451" s="32">
        <v>604</v>
      </c>
      <c r="I2451" s="32" t="s">
        <v>655</v>
      </c>
      <c r="J2451" s="307"/>
      <c r="K2451" s="307"/>
      <c r="L2451" s="307"/>
      <c r="M2451" s="312"/>
    </row>
    <row r="2452" spans="1:13" ht="27">
      <c r="A2452" s="53" t="s">
        <v>2218</v>
      </c>
      <c r="B2452" s="53" t="s">
        <v>711</v>
      </c>
      <c r="C2452" s="87">
        <v>0</v>
      </c>
      <c r="D2452" s="32">
        <v>7</v>
      </c>
      <c r="E2452" s="32" t="s">
        <v>83</v>
      </c>
      <c r="F2452" s="32" t="s">
        <v>634</v>
      </c>
      <c r="G2452" s="132">
        <v>3</v>
      </c>
      <c r="H2452" s="32" t="s">
        <v>641</v>
      </c>
      <c r="I2452" s="32" t="s">
        <v>642</v>
      </c>
      <c r="J2452" s="83">
        <v>6.02</v>
      </c>
      <c r="K2452" s="79">
        <f t="shared" si="64"/>
        <v>24.333333333333336</v>
      </c>
      <c r="L2452" s="79">
        <f t="shared" si="65"/>
        <v>-18.313333333333336</v>
      </c>
      <c r="M2452" s="54">
        <f>SUMPRODUCT(TEXT(L2452-{0,5,15,25,35},"0;\0")*{0,2,3,3,7})</f>
        <v>0</v>
      </c>
    </row>
    <row r="2453" spans="1:13" ht="27">
      <c r="A2453" s="313" t="s">
        <v>2218</v>
      </c>
      <c r="B2453" s="313" t="s">
        <v>712</v>
      </c>
      <c r="C2453" s="296">
        <v>0</v>
      </c>
      <c r="D2453" s="296">
        <v>12</v>
      </c>
      <c r="E2453" s="32" t="s">
        <v>83</v>
      </c>
      <c r="F2453" s="32" t="s">
        <v>634</v>
      </c>
      <c r="G2453" s="132">
        <v>3</v>
      </c>
      <c r="H2453" s="32" t="s">
        <v>645</v>
      </c>
      <c r="I2453" s="32" t="s">
        <v>646</v>
      </c>
      <c r="J2453" s="305">
        <v>8.18</v>
      </c>
      <c r="K2453" s="305">
        <f t="shared" si="64"/>
        <v>31</v>
      </c>
      <c r="L2453" s="305">
        <f t="shared" si="65"/>
        <v>-22.82</v>
      </c>
      <c r="M2453" s="311">
        <f>SUMPRODUCT(TEXT(L2453-{0,5,15,25,35},"0;\0")*{0,2,3,3,7})</f>
        <v>0</v>
      </c>
    </row>
    <row r="2454" spans="1:13" ht="13.5">
      <c r="A2454" s="314" t="s">
        <v>2218</v>
      </c>
      <c r="B2454" s="314"/>
      <c r="C2454" s="298"/>
      <c r="D2454" s="298"/>
      <c r="E2454" s="104" t="s">
        <v>32</v>
      </c>
      <c r="F2454" s="104" t="s">
        <v>155</v>
      </c>
      <c r="G2454" s="133">
        <v>3</v>
      </c>
      <c r="H2454" s="104">
        <v>310</v>
      </c>
      <c r="I2454" s="104" t="s">
        <v>647</v>
      </c>
      <c r="J2454" s="307"/>
      <c r="K2454" s="307"/>
      <c r="L2454" s="307"/>
      <c r="M2454" s="312"/>
    </row>
    <row r="2455" spans="1:13" ht="27">
      <c r="A2455" s="313" t="s">
        <v>2218</v>
      </c>
      <c r="B2455" s="313" t="s">
        <v>713</v>
      </c>
      <c r="C2455" s="296">
        <v>5</v>
      </c>
      <c r="D2455" s="296">
        <v>16</v>
      </c>
      <c r="E2455" s="32" t="s">
        <v>83</v>
      </c>
      <c r="F2455" s="32" t="s">
        <v>634</v>
      </c>
      <c r="G2455" s="132">
        <v>3</v>
      </c>
      <c r="H2455" s="32" t="s">
        <v>645</v>
      </c>
      <c r="I2455" s="32" t="s">
        <v>646</v>
      </c>
      <c r="J2455" s="305">
        <v>26.21</v>
      </c>
      <c r="K2455" s="305">
        <f t="shared" si="64"/>
        <v>49.666666666666671</v>
      </c>
      <c r="L2455" s="305">
        <f t="shared" si="65"/>
        <v>-23.456666666666671</v>
      </c>
      <c r="M2455" s="311">
        <f>SUMPRODUCT(TEXT(L2455-{0,5,15,25,35},"0;\0")*{0,2,3,3,7})</f>
        <v>0</v>
      </c>
    </row>
    <row r="2456" spans="1:13" ht="27">
      <c r="A2456" s="315" t="s">
        <v>2218</v>
      </c>
      <c r="B2456" s="315"/>
      <c r="C2456" s="297"/>
      <c r="D2456" s="297"/>
      <c r="E2456" s="32" t="s">
        <v>83</v>
      </c>
      <c r="F2456" s="32" t="s">
        <v>634</v>
      </c>
      <c r="G2456" s="132">
        <v>2</v>
      </c>
      <c r="H2456" s="32" t="s">
        <v>664</v>
      </c>
      <c r="I2456" s="32" t="s">
        <v>665</v>
      </c>
      <c r="J2456" s="306"/>
      <c r="K2456" s="306"/>
      <c r="L2456" s="306"/>
      <c r="M2456" s="316"/>
    </row>
    <row r="2457" spans="1:13" ht="13.5">
      <c r="A2457" s="315" t="s">
        <v>2218</v>
      </c>
      <c r="B2457" s="315"/>
      <c r="C2457" s="297"/>
      <c r="D2457" s="297"/>
      <c r="E2457" s="104" t="s">
        <v>32</v>
      </c>
      <c r="F2457" s="104" t="s">
        <v>155</v>
      </c>
      <c r="G2457" s="133">
        <v>3</v>
      </c>
      <c r="H2457" s="104">
        <v>310</v>
      </c>
      <c r="I2457" s="104" t="s">
        <v>647</v>
      </c>
      <c r="J2457" s="306"/>
      <c r="K2457" s="306"/>
      <c r="L2457" s="306"/>
      <c r="M2457" s="316"/>
    </row>
    <row r="2458" spans="1:13" ht="27">
      <c r="A2458" s="315" t="s">
        <v>2218</v>
      </c>
      <c r="B2458" s="315"/>
      <c r="C2458" s="297"/>
      <c r="D2458" s="298"/>
      <c r="E2458" s="104" t="s">
        <v>83</v>
      </c>
      <c r="F2458" s="32" t="s">
        <v>634</v>
      </c>
      <c r="G2458" s="134">
        <v>3</v>
      </c>
      <c r="H2458" s="105" t="s">
        <v>666</v>
      </c>
      <c r="I2458" s="32"/>
      <c r="J2458" s="306"/>
      <c r="K2458" s="306"/>
      <c r="L2458" s="306"/>
      <c r="M2458" s="316"/>
    </row>
    <row r="2459" spans="1:13" ht="27">
      <c r="A2459" s="53" t="s">
        <v>2218</v>
      </c>
      <c r="B2459" s="53" t="s">
        <v>714</v>
      </c>
      <c r="C2459" s="87">
        <v>0</v>
      </c>
      <c r="D2459" s="87">
        <v>6</v>
      </c>
      <c r="E2459" s="87" t="s">
        <v>83</v>
      </c>
      <c r="F2459" s="87" t="s">
        <v>634</v>
      </c>
      <c r="G2459" s="132">
        <v>3</v>
      </c>
      <c r="H2459" s="87" t="s">
        <v>635</v>
      </c>
      <c r="I2459" s="87" t="s">
        <v>636</v>
      </c>
      <c r="J2459" s="83">
        <v>3.01</v>
      </c>
      <c r="K2459" s="79">
        <f t="shared" si="64"/>
        <v>23</v>
      </c>
      <c r="L2459" s="79">
        <f t="shared" si="65"/>
        <v>-19.990000000000002</v>
      </c>
      <c r="M2459" s="54">
        <f>SUMPRODUCT(TEXT(L2459-{0,5,15,25,35},"0;\0")*{0,2,3,3,7})</f>
        <v>0</v>
      </c>
    </row>
    <row r="2460" spans="1:13" ht="27">
      <c r="A2460" s="53" t="s">
        <v>2219</v>
      </c>
      <c r="B2460" s="53" t="s">
        <v>2221</v>
      </c>
      <c r="C2460" s="87">
        <v>0</v>
      </c>
      <c r="D2460" s="87">
        <v>4</v>
      </c>
      <c r="E2460" s="87" t="s">
        <v>83</v>
      </c>
      <c r="F2460" s="87" t="s">
        <v>634</v>
      </c>
      <c r="G2460" s="132">
        <v>3</v>
      </c>
      <c r="H2460" s="87" t="s">
        <v>635</v>
      </c>
      <c r="I2460" s="87" t="s">
        <v>636</v>
      </c>
      <c r="J2460" s="83">
        <v>3.01</v>
      </c>
      <c r="K2460" s="79">
        <f t="shared" si="64"/>
        <v>20.333333333333332</v>
      </c>
      <c r="L2460" s="79">
        <f t="shared" si="65"/>
        <v>-17.323333333333331</v>
      </c>
      <c r="M2460" s="54">
        <f>SUMPRODUCT(TEXT(L2460-{0,5,15,25,35},"0;\0")*{0,2,3,3,7})</f>
        <v>0</v>
      </c>
    </row>
    <row r="2461" spans="1:13" ht="27">
      <c r="A2461" s="22" t="s">
        <v>153</v>
      </c>
      <c r="B2461" s="22" t="s">
        <v>154</v>
      </c>
      <c r="C2461" s="22">
        <v>3</v>
      </c>
      <c r="D2461" s="22">
        <v>3</v>
      </c>
      <c r="E2461" s="22" t="s">
        <v>32</v>
      </c>
      <c r="F2461" s="87" t="s">
        <v>155</v>
      </c>
      <c r="G2461" s="87">
        <v>2</v>
      </c>
      <c r="H2461" s="18">
        <v>208</v>
      </c>
      <c r="I2461" s="87" t="s">
        <v>156</v>
      </c>
      <c r="J2461" s="79">
        <v>2.9</v>
      </c>
      <c r="K2461" s="79">
        <f t="shared" ref="K2461:K2505" si="66">15+4*C2461/3+4*(D2461/2)/3</f>
        <v>21</v>
      </c>
      <c r="L2461" s="79">
        <f t="shared" ref="L2461:L2505" si="67">J2461-K2461</f>
        <v>-18.100000000000001</v>
      </c>
      <c r="M2461" s="29">
        <f>SUMPRODUCT(TEXT(L2461-{0,5,15,25,35},"0;\0")*{0,2,3,3,7})</f>
        <v>0</v>
      </c>
    </row>
    <row r="2462" spans="1:13" ht="27">
      <c r="A2462" s="22" t="s">
        <v>153</v>
      </c>
      <c r="B2462" s="22" t="s">
        <v>157</v>
      </c>
      <c r="C2462" s="22">
        <v>4</v>
      </c>
      <c r="D2462" s="22">
        <v>3</v>
      </c>
      <c r="E2462" s="22" t="s">
        <v>32</v>
      </c>
      <c r="F2462" s="87" t="s">
        <v>155</v>
      </c>
      <c r="G2462" s="87">
        <v>2</v>
      </c>
      <c r="H2462" s="18">
        <v>208</v>
      </c>
      <c r="I2462" s="87" t="s">
        <v>156</v>
      </c>
      <c r="J2462" s="79">
        <v>2.9</v>
      </c>
      <c r="K2462" s="79">
        <f t="shared" si="66"/>
        <v>22.333333333333332</v>
      </c>
      <c r="L2462" s="79">
        <f t="shared" si="67"/>
        <v>-19.433333333333334</v>
      </c>
      <c r="M2462" s="29">
        <f>SUMPRODUCT(TEXT(L2462-{0,5,15,25,35},"0;\0")*{0,2,3,3,7})</f>
        <v>0</v>
      </c>
    </row>
    <row r="2463" spans="1:13" ht="27">
      <c r="A2463" s="22" t="s">
        <v>153</v>
      </c>
      <c r="B2463" s="22" t="s">
        <v>158</v>
      </c>
      <c r="C2463" s="22">
        <v>4</v>
      </c>
      <c r="D2463" s="22">
        <v>3</v>
      </c>
      <c r="E2463" s="22" t="s">
        <v>32</v>
      </c>
      <c r="F2463" s="87" t="s">
        <v>155</v>
      </c>
      <c r="G2463" s="87">
        <v>2</v>
      </c>
      <c r="H2463" s="18">
        <v>208</v>
      </c>
      <c r="I2463" s="87" t="s">
        <v>156</v>
      </c>
      <c r="J2463" s="79">
        <v>2.9</v>
      </c>
      <c r="K2463" s="79">
        <f t="shared" si="66"/>
        <v>22.333333333333332</v>
      </c>
      <c r="L2463" s="79">
        <f t="shared" si="67"/>
        <v>-19.433333333333334</v>
      </c>
      <c r="M2463" s="29">
        <f>SUMPRODUCT(TEXT(L2463-{0,5,15,25,35},"0;\0")*{0,2,3,3,7})</f>
        <v>0</v>
      </c>
    </row>
    <row r="2464" spans="1:13" ht="27">
      <c r="A2464" s="22" t="s">
        <v>153</v>
      </c>
      <c r="B2464" s="22" t="s">
        <v>159</v>
      </c>
      <c r="C2464" s="22">
        <v>3</v>
      </c>
      <c r="D2464" s="22">
        <v>3</v>
      </c>
      <c r="E2464" s="22" t="s">
        <v>32</v>
      </c>
      <c r="F2464" s="87" t="s">
        <v>155</v>
      </c>
      <c r="G2464" s="87">
        <v>2</v>
      </c>
      <c r="H2464" s="18">
        <v>208</v>
      </c>
      <c r="I2464" s="87" t="s">
        <v>156</v>
      </c>
      <c r="J2464" s="79">
        <v>2.9</v>
      </c>
      <c r="K2464" s="79">
        <f t="shared" si="66"/>
        <v>21</v>
      </c>
      <c r="L2464" s="79">
        <f t="shared" si="67"/>
        <v>-18.100000000000001</v>
      </c>
      <c r="M2464" s="29">
        <f>SUMPRODUCT(TEXT(L2464-{0,5,15,25,35},"0;\0")*{0,2,3,3,7})</f>
        <v>0</v>
      </c>
    </row>
    <row r="2465" spans="1:13" ht="27">
      <c r="A2465" s="22" t="s">
        <v>153</v>
      </c>
      <c r="B2465" s="22" t="s">
        <v>160</v>
      </c>
      <c r="C2465" s="22">
        <v>3</v>
      </c>
      <c r="D2465" s="22">
        <v>3</v>
      </c>
      <c r="E2465" s="22" t="s">
        <v>32</v>
      </c>
      <c r="F2465" s="87" t="s">
        <v>155</v>
      </c>
      <c r="G2465" s="87">
        <v>2</v>
      </c>
      <c r="H2465" s="18">
        <v>208</v>
      </c>
      <c r="I2465" s="87" t="s">
        <v>156</v>
      </c>
      <c r="J2465" s="79">
        <v>2.9</v>
      </c>
      <c r="K2465" s="79">
        <f t="shared" si="66"/>
        <v>21</v>
      </c>
      <c r="L2465" s="79">
        <f t="shared" si="67"/>
        <v>-18.100000000000001</v>
      </c>
      <c r="M2465" s="29">
        <f>SUMPRODUCT(TEXT(L2465-{0,5,15,25,35},"0;\0")*{0,2,3,3,7})</f>
        <v>0</v>
      </c>
    </row>
    <row r="2466" spans="1:13" ht="27">
      <c r="A2466" s="22" t="s">
        <v>153</v>
      </c>
      <c r="B2466" s="22" t="s">
        <v>161</v>
      </c>
      <c r="C2466" s="22">
        <v>2</v>
      </c>
      <c r="D2466" s="22">
        <v>0</v>
      </c>
      <c r="E2466" s="22" t="s">
        <v>32</v>
      </c>
      <c r="F2466" s="87" t="s">
        <v>155</v>
      </c>
      <c r="G2466" s="87">
        <v>2</v>
      </c>
      <c r="H2466" s="18">
        <v>208</v>
      </c>
      <c r="I2466" s="87" t="s">
        <v>156</v>
      </c>
      <c r="J2466" s="79">
        <v>2.9</v>
      </c>
      <c r="K2466" s="79">
        <f t="shared" si="66"/>
        <v>17.666666666666668</v>
      </c>
      <c r="L2466" s="79">
        <f t="shared" si="67"/>
        <v>-14.766666666666667</v>
      </c>
      <c r="M2466" s="29">
        <f>SUMPRODUCT(TEXT(L2466-{0,5,15,25,35},"0;\0")*{0,2,3,3,7})</f>
        <v>0</v>
      </c>
    </row>
    <row r="2467" spans="1:13" ht="27">
      <c r="A2467" s="22" t="s">
        <v>153</v>
      </c>
      <c r="B2467" s="22" t="s">
        <v>162</v>
      </c>
      <c r="C2467" s="22">
        <v>3</v>
      </c>
      <c r="D2467" s="22">
        <v>3</v>
      </c>
      <c r="E2467" s="22" t="s">
        <v>32</v>
      </c>
      <c r="F2467" s="87" t="s">
        <v>155</v>
      </c>
      <c r="G2467" s="87">
        <v>2</v>
      </c>
      <c r="H2467" s="18">
        <v>208</v>
      </c>
      <c r="I2467" s="87" t="s">
        <v>156</v>
      </c>
      <c r="J2467" s="79">
        <v>2.9</v>
      </c>
      <c r="K2467" s="79">
        <f t="shared" si="66"/>
        <v>21</v>
      </c>
      <c r="L2467" s="79">
        <f t="shared" si="67"/>
        <v>-18.100000000000001</v>
      </c>
      <c r="M2467" s="29">
        <f>SUMPRODUCT(TEXT(L2467-{0,5,15,25,35},"0;\0")*{0,2,3,3,7})</f>
        <v>0</v>
      </c>
    </row>
    <row r="2468" spans="1:13" ht="27">
      <c r="A2468" s="22" t="s">
        <v>153</v>
      </c>
      <c r="B2468" s="22" t="s">
        <v>163</v>
      </c>
      <c r="C2468" s="22">
        <v>0</v>
      </c>
      <c r="D2468" s="22">
        <v>0</v>
      </c>
      <c r="E2468" s="22" t="s">
        <v>32</v>
      </c>
      <c r="F2468" s="87" t="s">
        <v>155</v>
      </c>
      <c r="G2468" s="87">
        <v>2</v>
      </c>
      <c r="H2468" s="18">
        <v>208</v>
      </c>
      <c r="I2468" s="87" t="s">
        <v>156</v>
      </c>
      <c r="J2468" s="79">
        <v>2.9</v>
      </c>
      <c r="K2468" s="79">
        <f t="shared" si="66"/>
        <v>15</v>
      </c>
      <c r="L2468" s="79">
        <f t="shared" si="67"/>
        <v>-12.1</v>
      </c>
      <c r="M2468" s="29">
        <f>SUMPRODUCT(TEXT(L2468-{0,5,15,25,35},"0;\0")*{0,2,3,3,7})</f>
        <v>0</v>
      </c>
    </row>
    <row r="2469" spans="1:13" ht="27">
      <c r="A2469" s="22" t="s">
        <v>153</v>
      </c>
      <c r="B2469" s="22" t="s">
        <v>164</v>
      </c>
      <c r="C2469" s="22">
        <v>0</v>
      </c>
      <c r="D2469" s="22">
        <v>0</v>
      </c>
      <c r="E2469" s="22" t="s">
        <v>32</v>
      </c>
      <c r="F2469" s="87" t="s">
        <v>155</v>
      </c>
      <c r="G2469" s="87">
        <v>2</v>
      </c>
      <c r="H2469" s="18">
        <v>208</v>
      </c>
      <c r="I2469" s="87" t="s">
        <v>156</v>
      </c>
      <c r="J2469" s="79">
        <v>2.9</v>
      </c>
      <c r="K2469" s="79">
        <f t="shared" si="66"/>
        <v>15</v>
      </c>
      <c r="L2469" s="79">
        <f t="shared" si="67"/>
        <v>-12.1</v>
      </c>
      <c r="M2469" s="29">
        <f>SUMPRODUCT(TEXT(L2469-{0,5,15,25,35},"0;\0")*{0,2,3,3,7})</f>
        <v>0</v>
      </c>
    </row>
    <row r="2470" spans="1:13" ht="27">
      <c r="A2470" s="22" t="s">
        <v>153</v>
      </c>
      <c r="B2470" s="22" t="s">
        <v>165</v>
      </c>
      <c r="C2470" s="22">
        <v>0</v>
      </c>
      <c r="D2470" s="22">
        <v>4</v>
      </c>
      <c r="E2470" s="22" t="s">
        <v>32</v>
      </c>
      <c r="F2470" s="87" t="s">
        <v>155</v>
      </c>
      <c r="G2470" s="87">
        <v>2</v>
      </c>
      <c r="H2470" s="18">
        <v>208</v>
      </c>
      <c r="I2470" s="87" t="s">
        <v>156</v>
      </c>
      <c r="J2470" s="79">
        <v>2.9</v>
      </c>
      <c r="K2470" s="79">
        <f t="shared" si="66"/>
        <v>17.666666666666668</v>
      </c>
      <c r="L2470" s="79">
        <f t="shared" si="67"/>
        <v>-14.766666666666667</v>
      </c>
      <c r="M2470" s="29">
        <f>SUMPRODUCT(TEXT(L2470-{0,5,15,25,35},"0;\0")*{0,2,3,3,7})</f>
        <v>0</v>
      </c>
    </row>
    <row r="2471" spans="1:13" ht="27">
      <c r="A2471" s="22" t="s">
        <v>153</v>
      </c>
      <c r="B2471" s="22" t="s">
        <v>166</v>
      </c>
      <c r="C2471" s="22">
        <v>4</v>
      </c>
      <c r="D2471" s="22">
        <v>3</v>
      </c>
      <c r="E2471" s="22" t="s">
        <v>32</v>
      </c>
      <c r="F2471" s="87" t="s">
        <v>155</v>
      </c>
      <c r="G2471" s="87">
        <v>2</v>
      </c>
      <c r="H2471" s="18">
        <v>208</v>
      </c>
      <c r="I2471" s="87" t="s">
        <v>156</v>
      </c>
      <c r="J2471" s="79">
        <v>2.9</v>
      </c>
      <c r="K2471" s="79">
        <f t="shared" si="66"/>
        <v>22.333333333333332</v>
      </c>
      <c r="L2471" s="79">
        <f t="shared" si="67"/>
        <v>-19.433333333333334</v>
      </c>
      <c r="M2471" s="29">
        <f>SUMPRODUCT(TEXT(L2471-{0,5,15,25,35},"0;\0")*{0,2,3,3,7})</f>
        <v>0</v>
      </c>
    </row>
    <row r="2472" spans="1:13" ht="27">
      <c r="A2472" s="22" t="s">
        <v>153</v>
      </c>
      <c r="B2472" s="22" t="s">
        <v>167</v>
      </c>
      <c r="C2472" s="22">
        <v>0</v>
      </c>
      <c r="D2472" s="22">
        <v>4</v>
      </c>
      <c r="E2472" s="22" t="s">
        <v>32</v>
      </c>
      <c r="F2472" s="87" t="s">
        <v>155</v>
      </c>
      <c r="G2472" s="87">
        <v>2</v>
      </c>
      <c r="H2472" s="18">
        <v>208</v>
      </c>
      <c r="I2472" s="87" t="s">
        <v>156</v>
      </c>
      <c r="J2472" s="79">
        <v>2.9</v>
      </c>
      <c r="K2472" s="79">
        <f t="shared" si="66"/>
        <v>17.666666666666668</v>
      </c>
      <c r="L2472" s="79">
        <f t="shared" si="67"/>
        <v>-14.766666666666667</v>
      </c>
      <c r="M2472" s="29">
        <f>SUMPRODUCT(TEXT(L2472-{0,5,15,25,35},"0;\0")*{0,2,3,3,7})</f>
        <v>0</v>
      </c>
    </row>
    <row r="2473" spans="1:13" ht="27">
      <c r="A2473" s="22" t="s">
        <v>153</v>
      </c>
      <c r="B2473" s="22" t="s">
        <v>168</v>
      </c>
      <c r="C2473" s="22">
        <v>0</v>
      </c>
      <c r="D2473" s="22">
        <v>0</v>
      </c>
      <c r="E2473" s="22" t="s">
        <v>32</v>
      </c>
      <c r="F2473" s="87" t="s">
        <v>155</v>
      </c>
      <c r="G2473" s="87">
        <v>2</v>
      </c>
      <c r="H2473" s="18">
        <v>208</v>
      </c>
      <c r="I2473" s="87" t="s">
        <v>156</v>
      </c>
      <c r="J2473" s="79">
        <v>2.9</v>
      </c>
      <c r="K2473" s="79">
        <f t="shared" si="66"/>
        <v>15</v>
      </c>
      <c r="L2473" s="79">
        <f t="shared" si="67"/>
        <v>-12.1</v>
      </c>
      <c r="M2473" s="29">
        <f>SUMPRODUCT(TEXT(L2473-{0,5,15,25,35},"0;\0")*{0,2,3,3,7})</f>
        <v>0</v>
      </c>
    </row>
    <row r="2474" spans="1:13" ht="27">
      <c r="A2474" s="18" t="s">
        <v>153</v>
      </c>
      <c r="B2474" s="18" t="s">
        <v>169</v>
      </c>
      <c r="C2474" s="22">
        <v>0</v>
      </c>
      <c r="D2474" s="22">
        <v>0</v>
      </c>
      <c r="E2474" s="18" t="s">
        <v>32</v>
      </c>
      <c r="F2474" s="87" t="s">
        <v>155</v>
      </c>
      <c r="G2474" s="87">
        <v>2</v>
      </c>
      <c r="H2474" s="87" t="s">
        <v>170</v>
      </c>
      <c r="I2474" s="18" t="s">
        <v>171</v>
      </c>
      <c r="J2474" s="79">
        <v>3.9</v>
      </c>
      <c r="K2474" s="79">
        <f t="shared" si="66"/>
        <v>15</v>
      </c>
      <c r="L2474" s="79">
        <f t="shared" si="67"/>
        <v>-11.1</v>
      </c>
      <c r="M2474" s="29">
        <f>SUMPRODUCT(TEXT(L2474-{0,5,15,25,35},"0;\0")*{0,2,3,3,7})</f>
        <v>0</v>
      </c>
    </row>
    <row r="2475" spans="1:13" ht="27">
      <c r="A2475" s="87" t="s">
        <v>153</v>
      </c>
      <c r="B2475" s="87" t="s">
        <v>172</v>
      </c>
      <c r="C2475" s="22">
        <v>0</v>
      </c>
      <c r="D2475" s="22">
        <v>0</v>
      </c>
      <c r="E2475" s="87" t="s">
        <v>32</v>
      </c>
      <c r="F2475" s="87" t="s">
        <v>155</v>
      </c>
      <c r="G2475" s="87">
        <v>2</v>
      </c>
      <c r="H2475" s="87" t="s">
        <v>170</v>
      </c>
      <c r="I2475" s="87" t="s">
        <v>171</v>
      </c>
      <c r="J2475" s="79">
        <v>3.9</v>
      </c>
      <c r="K2475" s="79">
        <f t="shared" si="66"/>
        <v>15</v>
      </c>
      <c r="L2475" s="79">
        <f t="shared" si="67"/>
        <v>-11.1</v>
      </c>
      <c r="M2475" s="29">
        <f>SUMPRODUCT(TEXT(L2475-{0,5,15,25,35},"0;\0")*{0,2,3,3,7})</f>
        <v>0</v>
      </c>
    </row>
    <row r="2476" spans="1:13" ht="27">
      <c r="A2476" s="18" t="s">
        <v>153</v>
      </c>
      <c r="B2476" s="18" t="s">
        <v>173</v>
      </c>
      <c r="C2476" s="22">
        <v>0</v>
      </c>
      <c r="D2476" s="22">
        <v>0</v>
      </c>
      <c r="E2476" s="18" t="s">
        <v>32</v>
      </c>
      <c r="F2476" s="87" t="s">
        <v>155</v>
      </c>
      <c r="G2476" s="87">
        <v>2</v>
      </c>
      <c r="H2476" s="87" t="s">
        <v>170</v>
      </c>
      <c r="I2476" s="18" t="s">
        <v>171</v>
      </c>
      <c r="J2476" s="79">
        <v>3.9</v>
      </c>
      <c r="K2476" s="79">
        <f t="shared" si="66"/>
        <v>15</v>
      </c>
      <c r="L2476" s="79">
        <f t="shared" si="67"/>
        <v>-11.1</v>
      </c>
      <c r="M2476" s="29">
        <f>SUMPRODUCT(TEXT(L2476-{0,5,15,25,35},"0;\0")*{0,2,3,3,7})</f>
        <v>0</v>
      </c>
    </row>
    <row r="2477" spans="1:13" ht="27">
      <c r="A2477" s="18" t="s">
        <v>153</v>
      </c>
      <c r="B2477" s="18" t="s">
        <v>174</v>
      </c>
      <c r="C2477" s="22">
        <v>0</v>
      </c>
      <c r="D2477" s="22">
        <v>0</v>
      </c>
      <c r="E2477" s="87" t="s">
        <v>32</v>
      </c>
      <c r="F2477" s="87" t="s">
        <v>155</v>
      </c>
      <c r="G2477" s="87">
        <v>2</v>
      </c>
      <c r="H2477" s="87" t="s">
        <v>170</v>
      </c>
      <c r="I2477" s="87" t="s">
        <v>171</v>
      </c>
      <c r="J2477" s="79">
        <v>3.9</v>
      </c>
      <c r="K2477" s="79">
        <f t="shared" si="66"/>
        <v>15</v>
      </c>
      <c r="L2477" s="79">
        <f t="shared" si="67"/>
        <v>-11.1</v>
      </c>
      <c r="M2477" s="29">
        <f>SUMPRODUCT(TEXT(L2477-{0,5,15,25,35},"0;\0")*{0,2,3,3,7})</f>
        <v>0</v>
      </c>
    </row>
    <row r="2478" spans="1:13" ht="27">
      <c r="A2478" s="18" t="s">
        <v>153</v>
      </c>
      <c r="B2478" s="18" t="s">
        <v>175</v>
      </c>
      <c r="C2478" s="22">
        <v>0</v>
      </c>
      <c r="D2478" s="22">
        <v>0</v>
      </c>
      <c r="E2478" s="18" t="s">
        <v>32</v>
      </c>
      <c r="F2478" s="87" t="s">
        <v>155</v>
      </c>
      <c r="G2478" s="112">
        <v>2</v>
      </c>
      <c r="H2478" s="87" t="s">
        <v>170</v>
      </c>
      <c r="I2478" s="18" t="s">
        <v>171</v>
      </c>
      <c r="J2478" s="79">
        <v>3.9</v>
      </c>
      <c r="K2478" s="79">
        <f t="shared" si="66"/>
        <v>15</v>
      </c>
      <c r="L2478" s="79">
        <f t="shared" si="67"/>
        <v>-11.1</v>
      </c>
      <c r="M2478" s="29">
        <f>SUMPRODUCT(TEXT(L2478-{0,5,15,25,35},"0;\0")*{0,2,3,3,7})</f>
        <v>0</v>
      </c>
    </row>
    <row r="2479" spans="1:13" ht="27">
      <c r="A2479" s="18" t="s">
        <v>153</v>
      </c>
      <c r="B2479" s="18" t="s">
        <v>176</v>
      </c>
      <c r="C2479" s="22">
        <v>0</v>
      </c>
      <c r="D2479" s="22">
        <v>0</v>
      </c>
      <c r="E2479" s="87" t="s">
        <v>32</v>
      </c>
      <c r="F2479" s="87" t="s">
        <v>155</v>
      </c>
      <c r="G2479" s="87">
        <v>2</v>
      </c>
      <c r="H2479" s="87" t="s">
        <v>170</v>
      </c>
      <c r="I2479" s="87" t="s">
        <v>171</v>
      </c>
      <c r="J2479" s="79">
        <v>3.9</v>
      </c>
      <c r="K2479" s="79">
        <f t="shared" si="66"/>
        <v>15</v>
      </c>
      <c r="L2479" s="79">
        <f t="shared" si="67"/>
        <v>-11.1</v>
      </c>
      <c r="M2479" s="29">
        <f>SUMPRODUCT(TEXT(L2479-{0,5,15,25,35},"0;\0")*{0,2,3,3,7})</f>
        <v>0</v>
      </c>
    </row>
    <row r="2480" spans="1:13" ht="27">
      <c r="A2480" s="87" t="s">
        <v>153</v>
      </c>
      <c r="B2480" s="87" t="s">
        <v>177</v>
      </c>
      <c r="C2480" s="22">
        <v>0</v>
      </c>
      <c r="D2480" s="22">
        <v>0</v>
      </c>
      <c r="E2480" s="87" t="s">
        <v>32</v>
      </c>
      <c r="F2480" s="87" t="s">
        <v>155</v>
      </c>
      <c r="G2480" s="87">
        <v>1</v>
      </c>
      <c r="H2480" s="87">
        <v>107</v>
      </c>
      <c r="I2480" s="18" t="s">
        <v>178</v>
      </c>
      <c r="J2480" s="79">
        <v>3.1</v>
      </c>
      <c r="K2480" s="79">
        <f t="shared" si="66"/>
        <v>15</v>
      </c>
      <c r="L2480" s="79">
        <f t="shared" si="67"/>
        <v>-11.9</v>
      </c>
      <c r="M2480" s="29">
        <f>SUMPRODUCT(TEXT(L2480-{0,5,15,25,35},"0;\0")*{0,2,3,3,7})</f>
        <v>0</v>
      </c>
    </row>
    <row r="2481" spans="1:13" ht="27">
      <c r="A2481" s="87" t="s">
        <v>153</v>
      </c>
      <c r="B2481" s="87" t="s">
        <v>179</v>
      </c>
      <c r="C2481" s="22">
        <v>0</v>
      </c>
      <c r="D2481" s="22">
        <v>0</v>
      </c>
      <c r="E2481" s="87" t="s">
        <v>32</v>
      </c>
      <c r="F2481" s="87" t="s">
        <v>155</v>
      </c>
      <c r="G2481" s="87">
        <v>1</v>
      </c>
      <c r="H2481" s="87">
        <v>107</v>
      </c>
      <c r="I2481" s="18" t="s">
        <v>178</v>
      </c>
      <c r="J2481" s="79">
        <v>3.1</v>
      </c>
      <c r="K2481" s="79">
        <f t="shared" si="66"/>
        <v>15</v>
      </c>
      <c r="L2481" s="79">
        <f t="shared" si="67"/>
        <v>-11.9</v>
      </c>
      <c r="M2481" s="29">
        <f>SUMPRODUCT(TEXT(L2481-{0,5,15,25,35},"0;\0")*{0,2,3,3,7})</f>
        <v>0</v>
      </c>
    </row>
    <row r="2482" spans="1:13" ht="27">
      <c r="A2482" s="87" t="s">
        <v>153</v>
      </c>
      <c r="B2482" s="87" t="s">
        <v>180</v>
      </c>
      <c r="C2482" s="22">
        <v>0</v>
      </c>
      <c r="D2482" s="22">
        <v>0</v>
      </c>
      <c r="E2482" s="87" t="s">
        <v>32</v>
      </c>
      <c r="F2482" s="87" t="s">
        <v>155</v>
      </c>
      <c r="G2482" s="87">
        <v>1</v>
      </c>
      <c r="H2482" s="87">
        <v>107</v>
      </c>
      <c r="I2482" s="18" t="s">
        <v>178</v>
      </c>
      <c r="J2482" s="79">
        <v>3.1</v>
      </c>
      <c r="K2482" s="79">
        <f t="shared" si="66"/>
        <v>15</v>
      </c>
      <c r="L2482" s="79">
        <f t="shared" si="67"/>
        <v>-11.9</v>
      </c>
      <c r="M2482" s="29">
        <f>SUMPRODUCT(TEXT(L2482-{0,5,15,25,35},"0;\0")*{0,2,3,3,7})</f>
        <v>0</v>
      </c>
    </row>
    <row r="2483" spans="1:13" ht="27">
      <c r="A2483" s="87" t="s">
        <v>153</v>
      </c>
      <c r="B2483" s="87" t="s">
        <v>181</v>
      </c>
      <c r="C2483" s="22">
        <v>0</v>
      </c>
      <c r="D2483" s="22">
        <v>0</v>
      </c>
      <c r="E2483" s="87" t="s">
        <v>32</v>
      </c>
      <c r="F2483" s="87" t="s">
        <v>155</v>
      </c>
      <c r="G2483" s="87">
        <v>1</v>
      </c>
      <c r="H2483" s="87">
        <v>107</v>
      </c>
      <c r="I2483" s="87" t="s">
        <v>178</v>
      </c>
      <c r="J2483" s="79">
        <v>3.1</v>
      </c>
      <c r="K2483" s="79">
        <f t="shared" si="66"/>
        <v>15</v>
      </c>
      <c r="L2483" s="79">
        <f t="shared" si="67"/>
        <v>-11.9</v>
      </c>
      <c r="M2483" s="29">
        <f>SUMPRODUCT(TEXT(L2483-{0,5,15,25,35},"0;\0")*{0,2,3,3,7})</f>
        <v>0</v>
      </c>
    </row>
    <row r="2484" spans="1:13" ht="27">
      <c r="A2484" s="87" t="s">
        <v>153</v>
      </c>
      <c r="B2484" s="87" t="s">
        <v>182</v>
      </c>
      <c r="C2484" s="22">
        <v>0</v>
      </c>
      <c r="D2484" s="22">
        <v>0</v>
      </c>
      <c r="E2484" s="87" t="s">
        <v>32</v>
      </c>
      <c r="F2484" s="87" t="s">
        <v>155</v>
      </c>
      <c r="G2484" s="87">
        <v>1</v>
      </c>
      <c r="H2484" s="87">
        <v>107</v>
      </c>
      <c r="I2484" s="87" t="s">
        <v>178</v>
      </c>
      <c r="J2484" s="79">
        <v>3.1</v>
      </c>
      <c r="K2484" s="79">
        <f t="shared" si="66"/>
        <v>15</v>
      </c>
      <c r="L2484" s="79">
        <f t="shared" si="67"/>
        <v>-11.9</v>
      </c>
      <c r="M2484" s="29">
        <f>SUMPRODUCT(TEXT(L2484-{0,5,15,25,35},"0;\0")*{0,2,3,3,7})</f>
        <v>0</v>
      </c>
    </row>
    <row r="2485" spans="1:13" ht="27">
      <c r="A2485" s="87" t="s">
        <v>153</v>
      </c>
      <c r="B2485" s="87" t="s">
        <v>183</v>
      </c>
      <c r="C2485" s="22">
        <v>0</v>
      </c>
      <c r="D2485" s="22">
        <v>0</v>
      </c>
      <c r="E2485" s="87" t="s">
        <v>32</v>
      </c>
      <c r="F2485" s="87" t="s">
        <v>155</v>
      </c>
      <c r="G2485" s="87">
        <v>1</v>
      </c>
      <c r="H2485" s="87">
        <v>107</v>
      </c>
      <c r="I2485" s="87" t="s">
        <v>178</v>
      </c>
      <c r="J2485" s="79">
        <v>3.1</v>
      </c>
      <c r="K2485" s="79">
        <f t="shared" si="66"/>
        <v>15</v>
      </c>
      <c r="L2485" s="79">
        <f t="shared" si="67"/>
        <v>-11.9</v>
      </c>
      <c r="M2485" s="29">
        <f>SUMPRODUCT(TEXT(L2485-{0,5,15,25,35},"0;\0")*{0,2,3,3,7})</f>
        <v>0</v>
      </c>
    </row>
    <row r="2486" spans="1:13" ht="27">
      <c r="A2486" s="87" t="s">
        <v>153</v>
      </c>
      <c r="B2486" s="87" t="s">
        <v>184</v>
      </c>
      <c r="C2486" s="22">
        <v>0</v>
      </c>
      <c r="D2486" s="22">
        <v>0</v>
      </c>
      <c r="E2486" s="87" t="s">
        <v>83</v>
      </c>
      <c r="F2486" s="87" t="s">
        <v>185</v>
      </c>
      <c r="G2486" s="87">
        <v>3</v>
      </c>
      <c r="H2486" s="87">
        <v>315</v>
      </c>
      <c r="I2486" s="87" t="s">
        <v>186</v>
      </c>
      <c r="J2486" s="79">
        <v>2.9</v>
      </c>
      <c r="K2486" s="79">
        <f t="shared" si="66"/>
        <v>15</v>
      </c>
      <c r="L2486" s="79">
        <f t="shared" si="67"/>
        <v>-12.1</v>
      </c>
      <c r="M2486" s="29">
        <f>SUMPRODUCT(TEXT(L2486-{0,5,15,25,35},"0;\0")*{0,2,3,3,7})</f>
        <v>0</v>
      </c>
    </row>
    <row r="2487" spans="1:13" ht="27">
      <c r="A2487" s="87" t="s">
        <v>153</v>
      </c>
      <c r="B2487" s="87" t="s">
        <v>187</v>
      </c>
      <c r="C2487" s="22">
        <v>0</v>
      </c>
      <c r="D2487" s="22">
        <v>0</v>
      </c>
      <c r="E2487" s="87" t="s">
        <v>83</v>
      </c>
      <c r="F2487" s="87" t="s">
        <v>185</v>
      </c>
      <c r="G2487" s="87">
        <v>3</v>
      </c>
      <c r="H2487" s="87">
        <v>315</v>
      </c>
      <c r="I2487" s="87" t="s">
        <v>186</v>
      </c>
      <c r="J2487" s="79">
        <v>2.9</v>
      </c>
      <c r="K2487" s="79">
        <f t="shared" si="66"/>
        <v>15</v>
      </c>
      <c r="L2487" s="79">
        <f t="shared" si="67"/>
        <v>-12.1</v>
      </c>
      <c r="M2487" s="29">
        <f>SUMPRODUCT(TEXT(L2487-{0,5,15,25,35},"0;\0")*{0,2,3,3,7})</f>
        <v>0</v>
      </c>
    </row>
    <row r="2488" spans="1:13" ht="27">
      <c r="A2488" s="87" t="s">
        <v>153</v>
      </c>
      <c r="B2488" s="87" t="s">
        <v>188</v>
      </c>
      <c r="C2488" s="22">
        <v>0</v>
      </c>
      <c r="D2488" s="22">
        <v>0</v>
      </c>
      <c r="E2488" s="87" t="s">
        <v>83</v>
      </c>
      <c r="F2488" s="87" t="s">
        <v>185</v>
      </c>
      <c r="G2488" s="87">
        <v>3</v>
      </c>
      <c r="H2488" s="87">
        <v>315</v>
      </c>
      <c r="I2488" s="87" t="s">
        <v>186</v>
      </c>
      <c r="J2488" s="79">
        <v>2.9</v>
      </c>
      <c r="K2488" s="79">
        <f t="shared" si="66"/>
        <v>15</v>
      </c>
      <c r="L2488" s="79">
        <f t="shared" si="67"/>
        <v>-12.1</v>
      </c>
      <c r="M2488" s="29">
        <f>SUMPRODUCT(TEXT(L2488-{0,5,15,25,35},"0;\0")*{0,2,3,3,7})</f>
        <v>0</v>
      </c>
    </row>
    <row r="2489" spans="1:13" ht="27">
      <c r="A2489" s="87" t="s">
        <v>153</v>
      </c>
      <c r="B2489" s="87" t="s">
        <v>189</v>
      </c>
      <c r="C2489" s="22">
        <v>0</v>
      </c>
      <c r="D2489" s="22">
        <v>0</v>
      </c>
      <c r="E2489" s="87" t="s">
        <v>83</v>
      </c>
      <c r="F2489" s="87" t="s">
        <v>185</v>
      </c>
      <c r="G2489" s="87">
        <v>3</v>
      </c>
      <c r="H2489" s="87">
        <v>315</v>
      </c>
      <c r="I2489" s="87" t="s">
        <v>186</v>
      </c>
      <c r="J2489" s="79">
        <v>2.9</v>
      </c>
      <c r="K2489" s="79">
        <f t="shared" si="66"/>
        <v>15</v>
      </c>
      <c r="L2489" s="79">
        <f t="shared" si="67"/>
        <v>-12.1</v>
      </c>
      <c r="M2489" s="29">
        <f>SUMPRODUCT(TEXT(L2489-{0,5,15,25,35},"0;\0")*{0,2,3,3,7})</f>
        <v>0</v>
      </c>
    </row>
    <row r="2490" spans="1:13" ht="27">
      <c r="A2490" s="87" t="s">
        <v>153</v>
      </c>
      <c r="B2490" s="87" t="s">
        <v>190</v>
      </c>
      <c r="C2490" s="22">
        <v>0</v>
      </c>
      <c r="D2490" s="22">
        <v>0</v>
      </c>
      <c r="E2490" s="87" t="s">
        <v>83</v>
      </c>
      <c r="F2490" s="87" t="s">
        <v>185</v>
      </c>
      <c r="G2490" s="87">
        <v>3</v>
      </c>
      <c r="H2490" s="87">
        <v>315</v>
      </c>
      <c r="I2490" s="87" t="s">
        <v>186</v>
      </c>
      <c r="J2490" s="79">
        <v>2.9</v>
      </c>
      <c r="K2490" s="79">
        <f t="shared" si="66"/>
        <v>15</v>
      </c>
      <c r="L2490" s="79">
        <f t="shared" si="67"/>
        <v>-12.1</v>
      </c>
      <c r="M2490" s="29">
        <f>SUMPRODUCT(TEXT(L2490-{0,5,15,25,35},"0;\0")*{0,2,3,3,7})</f>
        <v>0</v>
      </c>
    </row>
    <row r="2491" spans="1:13" ht="27">
      <c r="A2491" s="87" t="s">
        <v>153</v>
      </c>
      <c r="B2491" s="87" t="s">
        <v>191</v>
      </c>
      <c r="C2491" s="22">
        <v>0</v>
      </c>
      <c r="D2491" s="22">
        <v>0</v>
      </c>
      <c r="E2491" s="87" t="s">
        <v>83</v>
      </c>
      <c r="F2491" s="87" t="s">
        <v>185</v>
      </c>
      <c r="G2491" s="87">
        <v>3</v>
      </c>
      <c r="H2491" s="87">
        <v>315</v>
      </c>
      <c r="I2491" s="87" t="s">
        <v>186</v>
      </c>
      <c r="J2491" s="79">
        <v>2.9</v>
      </c>
      <c r="K2491" s="79">
        <f t="shared" si="66"/>
        <v>15</v>
      </c>
      <c r="L2491" s="79">
        <f t="shared" si="67"/>
        <v>-12.1</v>
      </c>
      <c r="M2491" s="29">
        <f>SUMPRODUCT(TEXT(L2491-{0,5,15,25,35},"0;\0")*{0,2,3,3,7})</f>
        <v>0</v>
      </c>
    </row>
    <row r="2492" spans="1:13" ht="27">
      <c r="A2492" s="87" t="s">
        <v>153</v>
      </c>
      <c r="B2492" s="87" t="s">
        <v>192</v>
      </c>
      <c r="C2492" s="22">
        <v>0</v>
      </c>
      <c r="D2492" s="22">
        <v>0</v>
      </c>
      <c r="E2492" s="87" t="s">
        <v>83</v>
      </c>
      <c r="F2492" s="87" t="s">
        <v>185</v>
      </c>
      <c r="G2492" s="87">
        <v>3</v>
      </c>
      <c r="H2492" s="87">
        <v>315</v>
      </c>
      <c r="I2492" s="87" t="s">
        <v>186</v>
      </c>
      <c r="J2492" s="79">
        <v>2.9</v>
      </c>
      <c r="K2492" s="79">
        <f t="shared" si="66"/>
        <v>15</v>
      </c>
      <c r="L2492" s="79">
        <f t="shared" si="67"/>
        <v>-12.1</v>
      </c>
      <c r="M2492" s="29">
        <f>SUMPRODUCT(TEXT(L2492-{0,5,15,25,35},"0;\0")*{0,2,3,3,7})</f>
        <v>0</v>
      </c>
    </row>
    <row r="2493" spans="1:13" ht="27">
      <c r="A2493" s="87" t="s">
        <v>153</v>
      </c>
      <c r="B2493" s="87" t="s">
        <v>193</v>
      </c>
      <c r="C2493" s="22">
        <v>0</v>
      </c>
      <c r="D2493" s="22">
        <v>0</v>
      </c>
      <c r="E2493" s="87" t="s">
        <v>83</v>
      </c>
      <c r="F2493" s="87" t="s">
        <v>185</v>
      </c>
      <c r="G2493" s="87">
        <v>3</v>
      </c>
      <c r="H2493" s="87">
        <v>315</v>
      </c>
      <c r="I2493" s="87" t="s">
        <v>186</v>
      </c>
      <c r="J2493" s="79">
        <v>2.9</v>
      </c>
      <c r="K2493" s="79">
        <f t="shared" si="66"/>
        <v>15</v>
      </c>
      <c r="L2493" s="79">
        <f t="shared" si="67"/>
        <v>-12.1</v>
      </c>
      <c r="M2493" s="29">
        <f>SUMPRODUCT(TEXT(L2493-{0,5,15,25,35},"0;\0")*{0,2,3,3,7})</f>
        <v>0</v>
      </c>
    </row>
    <row r="2494" spans="1:13" ht="27">
      <c r="A2494" s="87" t="s">
        <v>153</v>
      </c>
      <c r="B2494" s="87" t="s">
        <v>194</v>
      </c>
      <c r="C2494" s="22">
        <v>0</v>
      </c>
      <c r="D2494" s="22">
        <v>0</v>
      </c>
      <c r="E2494" s="87" t="s">
        <v>83</v>
      </c>
      <c r="F2494" s="87" t="s">
        <v>185</v>
      </c>
      <c r="G2494" s="87">
        <v>3</v>
      </c>
      <c r="H2494" s="87">
        <v>315</v>
      </c>
      <c r="I2494" s="87" t="s">
        <v>186</v>
      </c>
      <c r="J2494" s="79">
        <v>2.9</v>
      </c>
      <c r="K2494" s="79">
        <f t="shared" si="66"/>
        <v>15</v>
      </c>
      <c r="L2494" s="79">
        <f t="shared" si="67"/>
        <v>-12.1</v>
      </c>
      <c r="M2494" s="29">
        <f>SUMPRODUCT(TEXT(L2494-{0,5,15,25,35},"0;\0")*{0,2,3,3,7})</f>
        <v>0</v>
      </c>
    </row>
    <row r="2495" spans="1:13" ht="27">
      <c r="A2495" s="87" t="s">
        <v>153</v>
      </c>
      <c r="B2495" s="87" t="s">
        <v>195</v>
      </c>
      <c r="C2495" s="22">
        <v>0</v>
      </c>
      <c r="D2495" s="22">
        <v>0</v>
      </c>
      <c r="E2495" s="87" t="s">
        <v>83</v>
      </c>
      <c r="F2495" s="87" t="s">
        <v>185</v>
      </c>
      <c r="G2495" s="87">
        <v>3</v>
      </c>
      <c r="H2495" s="87">
        <v>315</v>
      </c>
      <c r="I2495" s="87" t="s">
        <v>186</v>
      </c>
      <c r="J2495" s="79">
        <v>2.9</v>
      </c>
      <c r="K2495" s="79">
        <f t="shared" si="66"/>
        <v>15</v>
      </c>
      <c r="L2495" s="79">
        <f t="shared" si="67"/>
        <v>-12.1</v>
      </c>
      <c r="M2495" s="29">
        <f>SUMPRODUCT(TEXT(L2495-{0,5,15,25,35},"0;\0")*{0,2,3,3,7})</f>
        <v>0</v>
      </c>
    </row>
    <row r="2496" spans="1:13" ht="27">
      <c r="A2496" s="87" t="s">
        <v>153</v>
      </c>
      <c r="B2496" s="87" t="s">
        <v>196</v>
      </c>
      <c r="C2496" s="22">
        <v>0</v>
      </c>
      <c r="D2496" s="22">
        <v>0</v>
      </c>
      <c r="E2496" s="87" t="s">
        <v>83</v>
      </c>
      <c r="F2496" s="87" t="s">
        <v>185</v>
      </c>
      <c r="G2496" s="87">
        <v>3</v>
      </c>
      <c r="H2496" s="87">
        <v>315</v>
      </c>
      <c r="I2496" s="87" t="s">
        <v>186</v>
      </c>
      <c r="J2496" s="79">
        <v>2.9</v>
      </c>
      <c r="K2496" s="79">
        <f t="shared" si="66"/>
        <v>15</v>
      </c>
      <c r="L2496" s="79">
        <f t="shared" si="67"/>
        <v>-12.1</v>
      </c>
      <c r="M2496" s="29">
        <f>SUMPRODUCT(TEXT(L2496-{0,5,15,25,35},"0;\0")*{0,2,3,3,7})</f>
        <v>0</v>
      </c>
    </row>
    <row r="2497" spans="1:13" ht="27">
      <c r="A2497" s="87" t="s">
        <v>153</v>
      </c>
      <c r="B2497" s="87" t="s">
        <v>197</v>
      </c>
      <c r="C2497" s="22">
        <v>0</v>
      </c>
      <c r="D2497" s="22">
        <v>0</v>
      </c>
      <c r="E2497" s="87" t="s">
        <v>83</v>
      </c>
      <c r="F2497" s="87" t="s">
        <v>185</v>
      </c>
      <c r="G2497" s="87">
        <v>3</v>
      </c>
      <c r="H2497" s="87">
        <v>315</v>
      </c>
      <c r="I2497" s="87" t="s">
        <v>186</v>
      </c>
      <c r="J2497" s="79">
        <v>2.9</v>
      </c>
      <c r="K2497" s="79">
        <f t="shared" si="66"/>
        <v>15</v>
      </c>
      <c r="L2497" s="79">
        <f t="shared" si="67"/>
        <v>-12.1</v>
      </c>
      <c r="M2497" s="29">
        <f>SUMPRODUCT(TEXT(L2497-{0,5,15,25,35},"0;\0")*{0,2,3,3,7})</f>
        <v>0</v>
      </c>
    </row>
    <row r="2498" spans="1:13" ht="27">
      <c r="A2498" s="87" t="s">
        <v>153</v>
      </c>
      <c r="B2498" s="87" t="s">
        <v>198</v>
      </c>
      <c r="C2498" s="22">
        <v>0</v>
      </c>
      <c r="D2498" s="22">
        <v>0</v>
      </c>
      <c r="E2498" s="87" t="s">
        <v>83</v>
      </c>
      <c r="F2498" s="87" t="s">
        <v>185</v>
      </c>
      <c r="G2498" s="87">
        <v>3</v>
      </c>
      <c r="H2498" s="87">
        <v>315</v>
      </c>
      <c r="I2498" s="87" t="s">
        <v>186</v>
      </c>
      <c r="J2498" s="79">
        <v>2.9</v>
      </c>
      <c r="K2498" s="79">
        <f t="shared" si="66"/>
        <v>15</v>
      </c>
      <c r="L2498" s="79">
        <f t="shared" si="67"/>
        <v>-12.1</v>
      </c>
      <c r="M2498" s="29">
        <f>SUMPRODUCT(TEXT(L2498-{0,5,15,25,35},"0;\0")*{0,2,3,3,7})</f>
        <v>0</v>
      </c>
    </row>
    <row r="2499" spans="1:13" ht="27">
      <c r="A2499" s="87" t="s">
        <v>153</v>
      </c>
      <c r="B2499" s="87" t="s">
        <v>199</v>
      </c>
      <c r="C2499" s="22">
        <v>0</v>
      </c>
      <c r="D2499" s="22">
        <v>0</v>
      </c>
      <c r="E2499" s="87" t="s">
        <v>83</v>
      </c>
      <c r="F2499" s="87" t="s">
        <v>185</v>
      </c>
      <c r="G2499" s="87">
        <v>3</v>
      </c>
      <c r="H2499" s="87">
        <v>315</v>
      </c>
      <c r="I2499" s="87" t="s">
        <v>186</v>
      </c>
      <c r="J2499" s="79">
        <v>2.9</v>
      </c>
      <c r="K2499" s="79">
        <f t="shared" si="66"/>
        <v>15</v>
      </c>
      <c r="L2499" s="79">
        <f t="shared" si="67"/>
        <v>-12.1</v>
      </c>
      <c r="M2499" s="29">
        <f>SUMPRODUCT(TEXT(L2499-{0,5,15,25,35},"0;\0")*{0,2,3,3,7})</f>
        <v>0</v>
      </c>
    </row>
    <row r="2500" spans="1:13" ht="27">
      <c r="A2500" s="87" t="s">
        <v>153</v>
      </c>
      <c r="B2500" s="87" t="s">
        <v>200</v>
      </c>
      <c r="C2500" s="22">
        <v>0</v>
      </c>
      <c r="D2500" s="22">
        <v>0</v>
      </c>
      <c r="E2500" s="87" t="s">
        <v>83</v>
      </c>
      <c r="F2500" s="87" t="s">
        <v>185</v>
      </c>
      <c r="G2500" s="87">
        <v>3</v>
      </c>
      <c r="H2500" s="87">
        <v>315</v>
      </c>
      <c r="I2500" s="87" t="s">
        <v>186</v>
      </c>
      <c r="J2500" s="79">
        <v>2.9</v>
      </c>
      <c r="K2500" s="79">
        <f t="shared" si="66"/>
        <v>15</v>
      </c>
      <c r="L2500" s="79">
        <f t="shared" si="67"/>
        <v>-12.1</v>
      </c>
      <c r="M2500" s="29">
        <f>SUMPRODUCT(TEXT(L2500-{0,5,15,25,35},"0;\0")*{0,2,3,3,7})</f>
        <v>0</v>
      </c>
    </row>
    <row r="2501" spans="1:13" ht="27">
      <c r="A2501" s="87" t="s">
        <v>153</v>
      </c>
      <c r="B2501" s="87" t="s">
        <v>201</v>
      </c>
      <c r="C2501" s="22">
        <v>0</v>
      </c>
      <c r="D2501" s="22">
        <v>0</v>
      </c>
      <c r="E2501" s="87" t="s">
        <v>83</v>
      </c>
      <c r="F2501" s="87" t="s">
        <v>185</v>
      </c>
      <c r="G2501" s="87">
        <v>3</v>
      </c>
      <c r="H2501" s="87">
        <v>315</v>
      </c>
      <c r="I2501" s="87" t="s">
        <v>186</v>
      </c>
      <c r="J2501" s="79">
        <v>2.9</v>
      </c>
      <c r="K2501" s="79">
        <f t="shared" si="66"/>
        <v>15</v>
      </c>
      <c r="L2501" s="79">
        <f t="shared" si="67"/>
        <v>-12.1</v>
      </c>
      <c r="M2501" s="29">
        <f>SUMPRODUCT(TEXT(L2501-{0,5,15,25,35},"0;\0")*{0,2,3,3,7})</f>
        <v>0</v>
      </c>
    </row>
    <row r="2502" spans="1:13" ht="27">
      <c r="A2502" s="87" t="s">
        <v>153</v>
      </c>
      <c r="B2502" s="87" t="s">
        <v>202</v>
      </c>
      <c r="C2502" s="22">
        <v>0</v>
      </c>
      <c r="D2502" s="22">
        <v>0</v>
      </c>
      <c r="E2502" s="87" t="s">
        <v>83</v>
      </c>
      <c r="F2502" s="87" t="s">
        <v>185</v>
      </c>
      <c r="G2502" s="87">
        <v>3</v>
      </c>
      <c r="H2502" s="87">
        <v>315</v>
      </c>
      <c r="I2502" s="87" t="s">
        <v>186</v>
      </c>
      <c r="J2502" s="79">
        <v>2.9</v>
      </c>
      <c r="K2502" s="79">
        <f t="shared" si="66"/>
        <v>15</v>
      </c>
      <c r="L2502" s="79">
        <f t="shared" si="67"/>
        <v>-12.1</v>
      </c>
      <c r="M2502" s="29">
        <f>SUMPRODUCT(TEXT(L2502-{0,5,15,25,35},"0;\0")*{0,2,3,3,7})</f>
        <v>0</v>
      </c>
    </row>
    <row r="2503" spans="1:13" ht="27">
      <c r="A2503" s="87" t="s">
        <v>153</v>
      </c>
      <c r="B2503" s="87" t="s">
        <v>203</v>
      </c>
      <c r="C2503" s="22">
        <v>0</v>
      </c>
      <c r="D2503" s="22">
        <v>0</v>
      </c>
      <c r="E2503" s="87" t="s">
        <v>83</v>
      </c>
      <c r="F2503" s="87" t="s">
        <v>185</v>
      </c>
      <c r="G2503" s="87">
        <v>3</v>
      </c>
      <c r="H2503" s="87">
        <v>315</v>
      </c>
      <c r="I2503" s="87" t="s">
        <v>186</v>
      </c>
      <c r="J2503" s="79">
        <v>2.9</v>
      </c>
      <c r="K2503" s="79">
        <f t="shared" si="66"/>
        <v>15</v>
      </c>
      <c r="L2503" s="79">
        <f t="shared" si="67"/>
        <v>-12.1</v>
      </c>
      <c r="M2503" s="29">
        <f>SUMPRODUCT(TEXT(L2503-{0,5,15,25,35},"0;\0")*{0,2,3,3,7})</f>
        <v>0</v>
      </c>
    </row>
    <row r="2504" spans="1:13" ht="27">
      <c r="A2504" s="87" t="s">
        <v>153</v>
      </c>
      <c r="B2504" s="87" t="s">
        <v>204</v>
      </c>
      <c r="C2504" s="22">
        <v>0</v>
      </c>
      <c r="D2504" s="22">
        <v>0</v>
      </c>
      <c r="E2504" s="87" t="s">
        <v>83</v>
      </c>
      <c r="F2504" s="87" t="s">
        <v>185</v>
      </c>
      <c r="G2504" s="87">
        <v>3</v>
      </c>
      <c r="H2504" s="87">
        <v>315</v>
      </c>
      <c r="I2504" s="87" t="s">
        <v>186</v>
      </c>
      <c r="J2504" s="79">
        <v>2.9</v>
      </c>
      <c r="K2504" s="79">
        <f t="shared" si="66"/>
        <v>15</v>
      </c>
      <c r="L2504" s="79">
        <f t="shared" si="67"/>
        <v>-12.1</v>
      </c>
      <c r="M2504" s="29">
        <f>SUMPRODUCT(TEXT(L2504-{0,5,15,25,35},"0;\0")*{0,2,3,3,7})</f>
        <v>0</v>
      </c>
    </row>
    <row r="2505" spans="1:13" ht="27">
      <c r="A2505" s="87" t="s">
        <v>153</v>
      </c>
      <c r="B2505" s="87" t="s">
        <v>205</v>
      </c>
      <c r="C2505" s="22">
        <v>0</v>
      </c>
      <c r="D2505" s="22">
        <v>0</v>
      </c>
      <c r="E2505" s="87" t="s">
        <v>83</v>
      </c>
      <c r="F2505" s="87" t="s">
        <v>185</v>
      </c>
      <c r="G2505" s="87">
        <v>3</v>
      </c>
      <c r="H2505" s="87">
        <v>315</v>
      </c>
      <c r="I2505" s="87" t="s">
        <v>186</v>
      </c>
      <c r="J2505" s="79">
        <v>2.9</v>
      </c>
      <c r="K2505" s="79">
        <f t="shared" si="66"/>
        <v>15</v>
      </c>
      <c r="L2505" s="79">
        <f t="shared" si="67"/>
        <v>-12.1</v>
      </c>
      <c r="M2505" s="29">
        <f>SUMPRODUCT(TEXT(L2505-{0,5,15,25,35},"0;\0")*{0,2,3,3,7})</f>
        <v>0</v>
      </c>
    </row>
    <row r="2506" spans="1:13" ht="27">
      <c r="A2506" s="22" t="s">
        <v>2011</v>
      </c>
      <c r="B2506" s="22" t="s">
        <v>2012</v>
      </c>
      <c r="C2506" s="92">
        <v>7</v>
      </c>
      <c r="D2506" s="92">
        <v>0</v>
      </c>
      <c r="E2506" s="22" t="s">
        <v>32</v>
      </c>
      <c r="F2506" s="88" t="s">
        <v>2013</v>
      </c>
      <c r="G2506" s="88" t="s">
        <v>2014</v>
      </c>
      <c r="H2506" s="18" t="s">
        <v>2015</v>
      </c>
      <c r="I2506" s="88"/>
      <c r="J2506" s="79">
        <v>33.67</v>
      </c>
      <c r="K2506" s="79">
        <f t="shared" ref="K2506:K2513" si="68">15+8*C2506/3+8*(D2506/2)/3</f>
        <v>33.666666666666671</v>
      </c>
      <c r="L2506" s="79">
        <f>J2506-K2506</f>
        <v>3.3333333333303017E-3</v>
      </c>
      <c r="M2506" s="29">
        <f>SUMPRODUCT(TEXT(L2506-{0,5,15,25,35},"0;\0")*{0,2,3,3,7})</f>
        <v>0</v>
      </c>
    </row>
    <row r="2507" spans="1:13" ht="27">
      <c r="A2507" s="92" t="s">
        <v>2011</v>
      </c>
      <c r="B2507" s="92" t="s">
        <v>2016</v>
      </c>
      <c r="C2507" s="92">
        <v>4</v>
      </c>
      <c r="D2507" s="92">
        <v>0</v>
      </c>
      <c r="E2507" s="22" t="s">
        <v>32</v>
      </c>
      <c r="F2507" s="88" t="s">
        <v>2013</v>
      </c>
      <c r="G2507" s="88" t="s">
        <v>2014</v>
      </c>
      <c r="H2507" s="18">
        <v>611</v>
      </c>
      <c r="I2507" s="88"/>
      <c r="J2507" s="79">
        <v>25.84</v>
      </c>
      <c r="K2507" s="79">
        <f t="shared" si="68"/>
        <v>25.666666666666664</v>
      </c>
      <c r="L2507" s="79">
        <f t="shared" ref="L2507:L2513" si="69">J2507-K2507</f>
        <v>0.17333333333333556</v>
      </c>
      <c r="M2507" s="29">
        <f>SUMPRODUCT(TEXT(L2507-{0,5,15,25,35},"0;\0")*{0,2,3,3,7})</f>
        <v>0</v>
      </c>
    </row>
    <row r="2508" spans="1:13" ht="27">
      <c r="A2508" s="92" t="s">
        <v>2011</v>
      </c>
      <c r="B2508" s="92" t="s">
        <v>2017</v>
      </c>
      <c r="C2508" s="92">
        <v>3</v>
      </c>
      <c r="D2508" s="92">
        <v>6</v>
      </c>
      <c r="E2508" s="22" t="s">
        <v>32</v>
      </c>
      <c r="F2508" s="88" t="s">
        <v>2013</v>
      </c>
      <c r="G2508" s="88" t="s">
        <v>2014</v>
      </c>
      <c r="H2508" s="18">
        <v>611</v>
      </c>
      <c r="I2508" s="88"/>
      <c r="J2508" s="79">
        <v>23</v>
      </c>
      <c r="K2508" s="79">
        <f t="shared" si="68"/>
        <v>31</v>
      </c>
      <c r="L2508" s="79">
        <f t="shared" si="69"/>
        <v>-8</v>
      </c>
      <c r="M2508" s="29">
        <f>SUMPRODUCT(TEXT(L2508-{0,5,15,25,35},"0;\0")*{0,2,3,3,7})</f>
        <v>0</v>
      </c>
    </row>
    <row r="2509" spans="1:13" ht="27">
      <c r="A2509" s="92" t="s">
        <v>2011</v>
      </c>
      <c r="B2509" s="92" t="s">
        <v>2018</v>
      </c>
      <c r="C2509" s="92">
        <v>0</v>
      </c>
      <c r="D2509" s="92">
        <v>0</v>
      </c>
      <c r="E2509" s="22" t="s">
        <v>32</v>
      </c>
      <c r="F2509" s="88" t="s">
        <v>2013</v>
      </c>
      <c r="G2509" s="88" t="s">
        <v>2014</v>
      </c>
      <c r="H2509" s="18">
        <v>611</v>
      </c>
      <c r="I2509" s="88"/>
      <c r="J2509" s="79">
        <v>15</v>
      </c>
      <c r="K2509" s="79">
        <f t="shared" si="68"/>
        <v>15</v>
      </c>
      <c r="L2509" s="79">
        <f t="shared" si="69"/>
        <v>0</v>
      </c>
      <c r="M2509" s="29">
        <f>SUMPRODUCT(TEXT(L2509-{0,5,15,25,35},"0;\0")*{0,2,3,3,7})</f>
        <v>0</v>
      </c>
    </row>
    <row r="2510" spans="1:13" ht="27">
      <c r="A2510" s="92" t="s">
        <v>2011</v>
      </c>
      <c r="B2510" s="92" t="s">
        <v>2019</v>
      </c>
      <c r="C2510" s="92">
        <v>0</v>
      </c>
      <c r="D2510" s="92">
        <v>0</v>
      </c>
      <c r="E2510" s="22" t="s">
        <v>32</v>
      </c>
      <c r="F2510" s="88" t="s">
        <v>2013</v>
      </c>
      <c r="G2510" s="88" t="s">
        <v>2014</v>
      </c>
      <c r="H2510" s="28" t="s">
        <v>2020</v>
      </c>
      <c r="I2510" s="88"/>
      <c r="J2510" s="79">
        <v>15</v>
      </c>
      <c r="K2510" s="79">
        <f t="shared" si="68"/>
        <v>15</v>
      </c>
      <c r="L2510" s="79">
        <f t="shared" si="69"/>
        <v>0</v>
      </c>
      <c r="M2510" s="29">
        <f>SUMPRODUCT(TEXT(L2510-{0,5,15,25,35},"0;\0")*{0,2,3,3,7})</f>
        <v>0</v>
      </c>
    </row>
    <row r="2511" spans="1:13" ht="27">
      <c r="A2511" s="92" t="s">
        <v>2011</v>
      </c>
      <c r="B2511" s="92" t="s">
        <v>2021</v>
      </c>
      <c r="C2511" s="92">
        <v>4</v>
      </c>
      <c r="D2511" s="92">
        <v>0</v>
      </c>
      <c r="E2511" s="22" t="s">
        <v>32</v>
      </c>
      <c r="F2511" s="88" t="s">
        <v>2013</v>
      </c>
      <c r="G2511" s="88" t="s">
        <v>526</v>
      </c>
      <c r="H2511" s="18">
        <v>611</v>
      </c>
      <c r="I2511" s="88"/>
      <c r="J2511" s="79">
        <v>24.33</v>
      </c>
      <c r="K2511" s="79">
        <f t="shared" si="68"/>
        <v>25.666666666666664</v>
      </c>
      <c r="L2511" s="79">
        <f t="shared" si="69"/>
        <v>-1.336666666666666</v>
      </c>
      <c r="M2511" s="29">
        <f>SUMPRODUCT(TEXT(L2511-{0,5,15,25,35},"0;\0")*{0,2,3,3,7})</f>
        <v>0</v>
      </c>
    </row>
    <row r="2512" spans="1:13" ht="27">
      <c r="A2512" s="92" t="s">
        <v>2011</v>
      </c>
      <c r="B2512" s="92" t="s">
        <v>2022</v>
      </c>
      <c r="C2512" s="92">
        <v>8</v>
      </c>
      <c r="D2512" s="92">
        <v>6</v>
      </c>
      <c r="E2512" s="22" t="s">
        <v>32</v>
      </c>
      <c r="F2512" s="88" t="s">
        <v>2013</v>
      </c>
      <c r="G2512" s="88" t="s">
        <v>2014</v>
      </c>
      <c r="H2512" s="18">
        <v>604</v>
      </c>
      <c r="I2512" s="88"/>
      <c r="J2512" s="79">
        <v>36.33</v>
      </c>
      <c r="K2512" s="79">
        <f t="shared" si="68"/>
        <v>44.333333333333329</v>
      </c>
      <c r="L2512" s="79">
        <f t="shared" si="69"/>
        <v>-8.0033333333333303</v>
      </c>
      <c r="M2512" s="29">
        <f>SUMPRODUCT(TEXT(L2512-{0,5,15,25,35},"0;\0")*{0,2,3,3,7})</f>
        <v>0</v>
      </c>
    </row>
    <row r="2513" spans="1:13" ht="27">
      <c r="A2513" s="92" t="s">
        <v>2011</v>
      </c>
      <c r="B2513" s="92" t="s">
        <v>2023</v>
      </c>
      <c r="C2513" s="92">
        <v>2</v>
      </c>
      <c r="D2513" s="92">
        <v>6</v>
      </c>
      <c r="E2513" s="22" t="s">
        <v>32</v>
      </c>
      <c r="F2513" s="88" t="s">
        <v>2013</v>
      </c>
      <c r="G2513" s="88" t="s">
        <v>2014</v>
      </c>
      <c r="H2513" s="18">
        <v>604</v>
      </c>
      <c r="I2513" s="88"/>
      <c r="J2513" s="79">
        <v>20.329999999999998</v>
      </c>
      <c r="K2513" s="79">
        <f t="shared" si="68"/>
        <v>28.333333333333332</v>
      </c>
      <c r="L2513" s="79">
        <f t="shared" si="69"/>
        <v>-8.0033333333333339</v>
      </c>
      <c r="M2513" s="29">
        <f>SUMPRODUCT(TEXT(L2513-{0,5,15,25,35},"0;\0")*{0,2,3,3,7})</f>
        <v>0</v>
      </c>
    </row>
  </sheetData>
  <mergeCells count="5070">
    <mergeCell ref="A14:A15"/>
    <mergeCell ref="A1393:A1396"/>
    <mergeCell ref="A1397:A1399"/>
    <mergeCell ref="A1400:A1402"/>
    <mergeCell ref="A1403:A1405"/>
    <mergeCell ref="A1406:A1408"/>
    <mergeCell ref="A1409:A1410"/>
    <mergeCell ref="A1411:A1412"/>
    <mergeCell ref="A1413:A1414"/>
    <mergeCell ref="A1498:A1500"/>
    <mergeCell ref="A1501:A1502"/>
    <mergeCell ref="A1503:A1504"/>
    <mergeCell ref="A1507:A1509"/>
    <mergeCell ref="A1441:A1443"/>
    <mergeCell ref="A1444:A1446"/>
    <mergeCell ref="A1447:A1449"/>
    <mergeCell ref="A1450:A1452"/>
    <mergeCell ref="A1454:A1456"/>
    <mergeCell ref="A1459:A1461"/>
    <mergeCell ref="A1464:A1465"/>
    <mergeCell ref="A1466:A1467"/>
    <mergeCell ref="A1469:A1470"/>
    <mergeCell ref="A1471:A1472"/>
    <mergeCell ref="A1474:A1475"/>
    <mergeCell ref="A1476:A1477"/>
    <mergeCell ref="A1478:A1479"/>
    <mergeCell ref="A1480:A1481"/>
    <mergeCell ref="A1482:A1483"/>
    <mergeCell ref="A1488:A1490"/>
    <mergeCell ref="A1491:A1492"/>
    <mergeCell ref="A1420:A1422"/>
    <mergeCell ref="A1423:A1425"/>
    <mergeCell ref="A1426:A1429"/>
    <mergeCell ref="A1430:A1431"/>
    <mergeCell ref="A1432:A1433"/>
    <mergeCell ref="A1434:A1435"/>
    <mergeCell ref="A1436:A1438"/>
    <mergeCell ref="B1728:B1730"/>
    <mergeCell ref="C1728:C1730"/>
    <mergeCell ref="D1728:D1730"/>
    <mergeCell ref="E1728:E1730"/>
    <mergeCell ref="J1728:J1730"/>
    <mergeCell ref="K1728:K1730"/>
    <mergeCell ref="L1728:L1730"/>
    <mergeCell ref="M1728:M1730"/>
    <mergeCell ref="A1493:A1494"/>
    <mergeCell ref="A1495:A1497"/>
    <mergeCell ref="A1275:A1276"/>
    <mergeCell ref="A1277:A1278"/>
    <mergeCell ref="A1415:A1416"/>
    <mergeCell ref="A1417:A1419"/>
    <mergeCell ref="A1279:A1280"/>
    <mergeCell ref="A39:A40"/>
    <mergeCell ref="A41:A42"/>
    <mergeCell ref="A46:A47"/>
    <mergeCell ref="A52:A53"/>
    <mergeCell ref="A54:A55"/>
    <mergeCell ref="A59:A60"/>
    <mergeCell ref="A61:A62"/>
    <mergeCell ref="A63:A64"/>
    <mergeCell ref="A65:A66"/>
    <mergeCell ref="A69:A70"/>
    <mergeCell ref="A71:A72"/>
    <mergeCell ref="A77:A78"/>
    <mergeCell ref="A79:A80"/>
    <mergeCell ref="A81:A82"/>
    <mergeCell ref="A84:A85"/>
    <mergeCell ref="A89:A90"/>
    <mergeCell ref="A94:A95"/>
    <mergeCell ref="A98:A99"/>
    <mergeCell ref="A100:A101"/>
    <mergeCell ref="A104:A105"/>
    <mergeCell ref="A106:A107"/>
    <mergeCell ref="A108:A109"/>
    <mergeCell ref="A1239:A1240"/>
    <mergeCell ref="A1241:A1243"/>
    <mergeCell ref="A1244:A1245"/>
    <mergeCell ref="A1246:A1247"/>
    <mergeCell ref="A1248:A1249"/>
    <mergeCell ref="A1250:A1251"/>
    <mergeCell ref="A1252:A1253"/>
    <mergeCell ref="A1254:A1256"/>
    <mergeCell ref="A1257:A1258"/>
    <mergeCell ref="A1259:A1260"/>
    <mergeCell ref="A1261:A1262"/>
    <mergeCell ref="A1263:A1264"/>
    <mergeCell ref="A1265:A1266"/>
    <mergeCell ref="A1267:A1268"/>
    <mergeCell ref="A1269:A1270"/>
    <mergeCell ref="A1271:A1272"/>
    <mergeCell ref="A1273:A1274"/>
    <mergeCell ref="A1203:A1204"/>
    <mergeCell ref="A1205:A1207"/>
    <mergeCell ref="A1208:A1209"/>
    <mergeCell ref="A1210:A1211"/>
    <mergeCell ref="A1212:A1213"/>
    <mergeCell ref="A1214:A1215"/>
    <mergeCell ref="A1216:A1217"/>
    <mergeCell ref="A1218:A1219"/>
    <mergeCell ref="A1220:A1221"/>
    <mergeCell ref="A1222:A1223"/>
    <mergeCell ref="A1224:A1225"/>
    <mergeCell ref="A1226:A1227"/>
    <mergeCell ref="A1228:A1229"/>
    <mergeCell ref="A1230:A1231"/>
    <mergeCell ref="A1232:A1234"/>
    <mergeCell ref="A1235:A1236"/>
    <mergeCell ref="A1237:A1238"/>
    <mergeCell ref="A1158:A1159"/>
    <mergeCell ref="A1160:A1161"/>
    <mergeCell ref="A1162:A1164"/>
    <mergeCell ref="A1166:A1167"/>
    <mergeCell ref="A1168:A1169"/>
    <mergeCell ref="A1170:A1171"/>
    <mergeCell ref="A1172:A1173"/>
    <mergeCell ref="A1175:A1176"/>
    <mergeCell ref="A1179:A1181"/>
    <mergeCell ref="A1183:A1184"/>
    <mergeCell ref="A1185:A1187"/>
    <mergeCell ref="A1188:A1189"/>
    <mergeCell ref="A1190:A1192"/>
    <mergeCell ref="A1193:A1194"/>
    <mergeCell ref="A1195:A1198"/>
    <mergeCell ref="A1199:A1200"/>
    <mergeCell ref="A1201:A1202"/>
    <mergeCell ref="A1124:A1125"/>
    <mergeCell ref="A1126:A1127"/>
    <mergeCell ref="A1128:A1129"/>
    <mergeCell ref="A1130:A1131"/>
    <mergeCell ref="A1132:A1133"/>
    <mergeCell ref="A1134:A1135"/>
    <mergeCell ref="A1136:A1137"/>
    <mergeCell ref="A1138:A1139"/>
    <mergeCell ref="A1140:A1141"/>
    <mergeCell ref="A1142:A1143"/>
    <mergeCell ref="A1144:A1145"/>
    <mergeCell ref="A1146:A1147"/>
    <mergeCell ref="A1148:A1149"/>
    <mergeCell ref="A1150:A1151"/>
    <mergeCell ref="A1152:A1153"/>
    <mergeCell ref="A1154:A1155"/>
    <mergeCell ref="A1156:A1157"/>
    <mergeCell ref="A1618:A1619"/>
    <mergeCell ref="A1620:A1621"/>
    <mergeCell ref="A1622:A1623"/>
    <mergeCell ref="A2182:A2183"/>
    <mergeCell ref="A1005:A1006"/>
    <mergeCell ref="A1007:A1008"/>
    <mergeCell ref="A1009:A1010"/>
    <mergeCell ref="A1011:A1012"/>
    <mergeCell ref="A1013:A1014"/>
    <mergeCell ref="A1015:A1016"/>
    <mergeCell ref="A1018:A1019"/>
    <mergeCell ref="A1020:A1021"/>
    <mergeCell ref="A1022:A1023"/>
    <mergeCell ref="A1024:A1025"/>
    <mergeCell ref="A1027:A1029"/>
    <mergeCell ref="A1030:A1031"/>
    <mergeCell ref="A1033:A1035"/>
    <mergeCell ref="A1037:A1038"/>
    <mergeCell ref="A1039:A1040"/>
    <mergeCell ref="A1041:A1042"/>
    <mergeCell ref="A1045:A1046"/>
    <mergeCell ref="A1048:A1049"/>
    <mergeCell ref="A1050:A1051"/>
    <mergeCell ref="A1052:A1053"/>
    <mergeCell ref="A1054:A1055"/>
    <mergeCell ref="A1059:A1060"/>
    <mergeCell ref="A1064:A1065"/>
    <mergeCell ref="A1066:A1067"/>
    <mergeCell ref="A1078:A1079"/>
    <mergeCell ref="A1080:A1082"/>
    <mergeCell ref="A1083:A1084"/>
    <mergeCell ref="A1086:A1087"/>
    <mergeCell ref="A1582:A1583"/>
    <mergeCell ref="A1584:A1585"/>
    <mergeCell ref="A1586:A1587"/>
    <mergeCell ref="A1588:A1589"/>
    <mergeCell ref="A1590:A1591"/>
    <mergeCell ref="A1592:A1593"/>
    <mergeCell ref="A1594:A1595"/>
    <mergeCell ref="A1596:A1597"/>
    <mergeCell ref="A1598:A1599"/>
    <mergeCell ref="A1600:A1601"/>
    <mergeCell ref="A1602:A1603"/>
    <mergeCell ref="A1604:A1605"/>
    <mergeCell ref="A1606:A1607"/>
    <mergeCell ref="A1608:A1609"/>
    <mergeCell ref="A1610:A1611"/>
    <mergeCell ref="A1614:A1615"/>
    <mergeCell ref="A1616:A1617"/>
    <mergeCell ref="A1544:A1545"/>
    <mergeCell ref="A1546:A1547"/>
    <mergeCell ref="A1548:A1549"/>
    <mergeCell ref="A1551:A1552"/>
    <mergeCell ref="A1553:A1554"/>
    <mergeCell ref="A1555:A1556"/>
    <mergeCell ref="A1557:A1558"/>
    <mergeCell ref="A1559:A1560"/>
    <mergeCell ref="A1562:A1563"/>
    <mergeCell ref="A1565:A1566"/>
    <mergeCell ref="A1567:A1568"/>
    <mergeCell ref="A1569:A1570"/>
    <mergeCell ref="A1572:A1573"/>
    <mergeCell ref="A1574:A1575"/>
    <mergeCell ref="A1576:A1577"/>
    <mergeCell ref="A1578:A1579"/>
    <mergeCell ref="A1580:A1581"/>
    <mergeCell ref="A2431:A2432"/>
    <mergeCell ref="A2435:A2437"/>
    <mergeCell ref="A2438:A2439"/>
    <mergeCell ref="A2444:A2445"/>
    <mergeCell ref="A2448:A2449"/>
    <mergeCell ref="A2450:A2451"/>
    <mergeCell ref="A2453:A2454"/>
    <mergeCell ref="A2455:A2458"/>
    <mergeCell ref="A1846:A1847"/>
    <mergeCell ref="A1853:A1854"/>
    <mergeCell ref="A1858:A1859"/>
    <mergeCell ref="A1860:A1861"/>
    <mergeCell ref="A1862:A1863"/>
    <mergeCell ref="A1866:A1867"/>
    <mergeCell ref="A1870:A1871"/>
    <mergeCell ref="A1872:A1873"/>
    <mergeCell ref="A1875:A1876"/>
    <mergeCell ref="A1880:A1881"/>
    <mergeCell ref="A1884:A1885"/>
    <mergeCell ref="A1886:A1887"/>
    <mergeCell ref="A2385:A2387"/>
    <mergeCell ref="A2388:A2389"/>
    <mergeCell ref="A2390:A2391"/>
    <mergeCell ref="A2392:A2393"/>
    <mergeCell ref="A2394:A2395"/>
    <mergeCell ref="A2398:A2399"/>
    <mergeCell ref="A2400:A2403"/>
    <mergeCell ref="A2404:A2405"/>
    <mergeCell ref="A2406:A2407"/>
    <mergeCell ref="A2408:A2410"/>
    <mergeCell ref="A2411:A2413"/>
    <mergeCell ref="A2414:A2415"/>
    <mergeCell ref="A2417:A2419"/>
    <mergeCell ref="A2420:A2421"/>
    <mergeCell ref="A2424:A2425"/>
    <mergeCell ref="A2426:A2427"/>
    <mergeCell ref="A2428:A2429"/>
    <mergeCell ref="A1367:A1368"/>
    <mergeCell ref="A1369:A1370"/>
    <mergeCell ref="A1371:A1372"/>
    <mergeCell ref="A1373:A1374"/>
    <mergeCell ref="A1376:A1377"/>
    <mergeCell ref="A1378:A1380"/>
    <mergeCell ref="A1381:A1382"/>
    <mergeCell ref="A1383:A1384"/>
    <mergeCell ref="A1385:A1386"/>
    <mergeCell ref="A1387:A1389"/>
    <mergeCell ref="A1390:A1391"/>
    <mergeCell ref="A2364:A2365"/>
    <mergeCell ref="A2366:A2367"/>
    <mergeCell ref="A2370:A2371"/>
    <mergeCell ref="A2372:A2373"/>
    <mergeCell ref="A2374:A2375"/>
    <mergeCell ref="A2378:A2381"/>
    <mergeCell ref="A1510:A1511"/>
    <mergeCell ref="A1512:A1513"/>
    <mergeCell ref="A1515:A1516"/>
    <mergeCell ref="A1517:A1518"/>
    <mergeCell ref="A1519:A1520"/>
    <mergeCell ref="A1522:A1523"/>
    <mergeCell ref="A1524:A1525"/>
    <mergeCell ref="A1526:A1527"/>
    <mergeCell ref="A1528:A1529"/>
    <mergeCell ref="A1530:A1531"/>
    <mergeCell ref="A1533:A1534"/>
    <mergeCell ref="A1535:A1536"/>
    <mergeCell ref="A1537:A1538"/>
    <mergeCell ref="A1539:A1540"/>
    <mergeCell ref="A1541:A1542"/>
    <mergeCell ref="A1322:A1323"/>
    <mergeCell ref="A1325:A1326"/>
    <mergeCell ref="A1328:A1329"/>
    <mergeCell ref="A1330:A1331"/>
    <mergeCell ref="A1333:A1334"/>
    <mergeCell ref="A1335:A1336"/>
    <mergeCell ref="A1337:A1338"/>
    <mergeCell ref="A1339:A1340"/>
    <mergeCell ref="A1341:A1343"/>
    <mergeCell ref="A1344:A1347"/>
    <mergeCell ref="A1348:A1349"/>
    <mergeCell ref="A1350:A1351"/>
    <mergeCell ref="A1352:A1353"/>
    <mergeCell ref="A1355:A1356"/>
    <mergeCell ref="A1357:A1359"/>
    <mergeCell ref="A1360:A1361"/>
    <mergeCell ref="A1362:A1364"/>
    <mergeCell ref="A626:A635"/>
    <mergeCell ref="A636:A645"/>
    <mergeCell ref="A646:A655"/>
    <mergeCell ref="A1289:A1290"/>
    <mergeCell ref="A1292:A1293"/>
    <mergeCell ref="A1294:A1296"/>
    <mergeCell ref="A1297:A1298"/>
    <mergeCell ref="A1299:A1300"/>
    <mergeCell ref="A1301:A1302"/>
    <mergeCell ref="A1303:A1304"/>
    <mergeCell ref="A1305:A1307"/>
    <mergeCell ref="A1308:A1309"/>
    <mergeCell ref="A1311:A1312"/>
    <mergeCell ref="A1313:A1314"/>
    <mergeCell ref="A1315:A1317"/>
    <mergeCell ref="A1318:A1319"/>
    <mergeCell ref="A1320:A1321"/>
    <mergeCell ref="A1090:A1091"/>
    <mergeCell ref="A1093:A1094"/>
    <mergeCell ref="A1096:A1097"/>
    <mergeCell ref="A1098:A1099"/>
    <mergeCell ref="A1101:A1102"/>
    <mergeCell ref="A1103:A1104"/>
    <mergeCell ref="A1105:A1106"/>
    <mergeCell ref="A1107:A1108"/>
    <mergeCell ref="A1109:A1110"/>
    <mergeCell ref="A1111:A1112"/>
    <mergeCell ref="A1113:A1114"/>
    <mergeCell ref="A1115:A1116"/>
    <mergeCell ref="A1117:A1118"/>
    <mergeCell ref="A1120:A1121"/>
    <mergeCell ref="A1122:A1123"/>
    <mergeCell ref="A453:A463"/>
    <mergeCell ref="A464:A473"/>
    <mergeCell ref="A474:A483"/>
    <mergeCell ref="A484:A494"/>
    <mergeCell ref="A495:A505"/>
    <mergeCell ref="A506:A515"/>
    <mergeCell ref="A516:A525"/>
    <mergeCell ref="A526:A535"/>
    <mergeCell ref="A536:A545"/>
    <mergeCell ref="A546:A555"/>
    <mergeCell ref="A556:A565"/>
    <mergeCell ref="A566:A576"/>
    <mergeCell ref="A577:A586"/>
    <mergeCell ref="A587:A595"/>
    <mergeCell ref="A596:A605"/>
    <mergeCell ref="A606:A615"/>
    <mergeCell ref="A616:A625"/>
    <mergeCell ref="A284:A294"/>
    <mergeCell ref="A295:A305"/>
    <mergeCell ref="A306:A316"/>
    <mergeCell ref="A317:A326"/>
    <mergeCell ref="A327:A336"/>
    <mergeCell ref="A337:A346"/>
    <mergeCell ref="A347:A356"/>
    <mergeCell ref="A357:A366"/>
    <mergeCell ref="A367:A375"/>
    <mergeCell ref="A376:A385"/>
    <mergeCell ref="A386:A394"/>
    <mergeCell ref="A395:A403"/>
    <mergeCell ref="A404:A412"/>
    <mergeCell ref="A413:A421"/>
    <mergeCell ref="A422:A432"/>
    <mergeCell ref="A433:A442"/>
    <mergeCell ref="A443:A452"/>
    <mergeCell ref="A111:A120"/>
    <mergeCell ref="A121:A129"/>
    <mergeCell ref="A130:A139"/>
    <mergeCell ref="A140:A150"/>
    <mergeCell ref="A151:A161"/>
    <mergeCell ref="A162:A171"/>
    <mergeCell ref="A172:A181"/>
    <mergeCell ref="A182:A192"/>
    <mergeCell ref="A193:A202"/>
    <mergeCell ref="A203:A212"/>
    <mergeCell ref="A213:A222"/>
    <mergeCell ref="A223:A232"/>
    <mergeCell ref="A233:A243"/>
    <mergeCell ref="A244:A253"/>
    <mergeCell ref="A254:A263"/>
    <mergeCell ref="A264:A273"/>
    <mergeCell ref="A274:A283"/>
    <mergeCell ref="A989:A990"/>
    <mergeCell ref="A991:A992"/>
    <mergeCell ref="A993:A994"/>
    <mergeCell ref="A995:A996"/>
    <mergeCell ref="A997:A1000"/>
    <mergeCell ref="A1001:A1002"/>
    <mergeCell ref="A1003:A1004"/>
    <mergeCell ref="A730:A732"/>
    <mergeCell ref="A733:A734"/>
    <mergeCell ref="A735:A736"/>
    <mergeCell ref="A737:A738"/>
    <mergeCell ref="A740:A741"/>
    <mergeCell ref="A743:A744"/>
    <mergeCell ref="A745:A746"/>
    <mergeCell ref="A747:A748"/>
    <mergeCell ref="A749:A750"/>
    <mergeCell ref="A751:A752"/>
    <mergeCell ref="A755:A756"/>
    <mergeCell ref="A757:A758"/>
    <mergeCell ref="A760:A761"/>
    <mergeCell ref="A762:A763"/>
    <mergeCell ref="A766:A767"/>
    <mergeCell ref="A950:A951"/>
    <mergeCell ref="A952:A955"/>
    <mergeCell ref="A956:A957"/>
    <mergeCell ref="A958:A960"/>
    <mergeCell ref="A961:A962"/>
    <mergeCell ref="A963:A964"/>
    <mergeCell ref="A965:A966"/>
    <mergeCell ref="A967:A969"/>
    <mergeCell ref="A970:A971"/>
    <mergeCell ref="A972:A973"/>
    <mergeCell ref="A974:A975"/>
    <mergeCell ref="A976:A977"/>
    <mergeCell ref="A978:A979"/>
    <mergeCell ref="A980:A982"/>
    <mergeCell ref="A983:A984"/>
    <mergeCell ref="A985:A986"/>
    <mergeCell ref="A987:A988"/>
    <mergeCell ref="A910:A911"/>
    <mergeCell ref="A912:A913"/>
    <mergeCell ref="A914:A915"/>
    <mergeCell ref="A916:A917"/>
    <mergeCell ref="A919:A920"/>
    <mergeCell ref="A921:A922"/>
    <mergeCell ref="A923:A925"/>
    <mergeCell ref="A926:A927"/>
    <mergeCell ref="A928:A930"/>
    <mergeCell ref="A931:A933"/>
    <mergeCell ref="A934:A935"/>
    <mergeCell ref="A936:A937"/>
    <mergeCell ref="A938:A939"/>
    <mergeCell ref="A940:A942"/>
    <mergeCell ref="A943:A945"/>
    <mergeCell ref="A946:A947"/>
    <mergeCell ref="A948:A949"/>
    <mergeCell ref="A861:A862"/>
    <mergeCell ref="A863:A866"/>
    <mergeCell ref="A867:A871"/>
    <mergeCell ref="A872:A874"/>
    <mergeCell ref="A875:A878"/>
    <mergeCell ref="A879:A881"/>
    <mergeCell ref="A882:A884"/>
    <mergeCell ref="A885:A887"/>
    <mergeCell ref="A888:A890"/>
    <mergeCell ref="A891:A892"/>
    <mergeCell ref="A893:A894"/>
    <mergeCell ref="A895:A897"/>
    <mergeCell ref="A898:A899"/>
    <mergeCell ref="A900:A901"/>
    <mergeCell ref="A902:A903"/>
    <mergeCell ref="A904:A906"/>
    <mergeCell ref="A907:A909"/>
    <mergeCell ref="A2115:A2117"/>
    <mergeCell ref="A2118:A2120"/>
    <mergeCell ref="A2121:A2122"/>
    <mergeCell ref="A2125:A2127"/>
    <mergeCell ref="A2128:A2131"/>
    <mergeCell ref="A2132:A2134"/>
    <mergeCell ref="A2136:A2138"/>
    <mergeCell ref="A2143:A2145"/>
    <mergeCell ref="A2146:A2148"/>
    <mergeCell ref="A793:A795"/>
    <mergeCell ref="A796:A799"/>
    <mergeCell ref="A800:A801"/>
    <mergeCell ref="A802:A803"/>
    <mergeCell ref="A804:A806"/>
    <mergeCell ref="A807:A808"/>
    <mergeCell ref="A809:A810"/>
    <mergeCell ref="A811:A813"/>
    <mergeCell ref="A815:A817"/>
    <mergeCell ref="A818:A819"/>
    <mergeCell ref="A820:A821"/>
    <mergeCell ref="A822:A823"/>
    <mergeCell ref="A825:A827"/>
    <mergeCell ref="A828:A829"/>
    <mergeCell ref="A830:A833"/>
    <mergeCell ref="A834:A837"/>
    <mergeCell ref="A838:A841"/>
    <mergeCell ref="A842:A844"/>
    <mergeCell ref="A845:A846"/>
    <mergeCell ref="A847:A850"/>
    <mergeCell ref="A851:A854"/>
    <mergeCell ref="A855:A858"/>
    <mergeCell ref="A859:A860"/>
    <mergeCell ref="A2053:A2054"/>
    <mergeCell ref="A2055:A2057"/>
    <mergeCell ref="A2058:A2060"/>
    <mergeCell ref="A2062:A2063"/>
    <mergeCell ref="A2065:A2066"/>
    <mergeCell ref="A2068:A2069"/>
    <mergeCell ref="A2071:A2072"/>
    <mergeCell ref="A2076:A2078"/>
    <mergeCell ref="A2080:A2081"/>
    <mergeCell ref="A2084:A2087"/>
    <mergeCell ref="A2090:A2094"/>
    <mergeCell ref="A2095:A2097"/>
    <mergeCell ref="A2100:A2102"/>
    <mergeCell ref="A2103:A2105"/>
    <mergeCell ref="A2106:A2108"/>
    <mergeCell ref="A2109:A2110"/>
    <mergeCell ref="A2111:A2113"/>
    <mergeCell ref="A1991:A1994"/>
    <mergeCell ref="A1995:A1998"/>
    <mergeCell ref="A1999:A2002"/>
    <mergeCell ref="A2003:A2005"/>
    <mergeCell ref="A2007:A2008"/>
    <mergeCell ref="A2010:A2012"/>
    <mergeCell ref="A2013:A2016"/>
    <mergeCell ref="A2018:A2019"/>
    <mergeCell ref="A2024:A2025"/>
    <mergeCell ref="A2026:A2029"/>
    <mergeCell ref="A2030:A2032"/>
    <mergeCell ref="A2033:A2034"/>
    <mergeCell ref="A2035:A2037"/>
    <mergeCell ref="A2041:A2042"/>
    <mergeCell ref="A2044:A2046"/>
    <mergeCell ref="A2047:A2050"/>
    <mergeCell ref="A2051:A2052"/>
    <mergeCell ref="A1938:A1939"/>
    <mergeCell ref="A1940:A1941"/>
    <mergeCell ref="A1943:A1944"/>
    <mergeCell ref="A1945:A1946"/>
    <mergeCell ref="A1947:A1949"/>
    <mergeCell ref="A1950:A1952"/>
    <mergeCell ref="A1953:A1955"/>
    <mergeCell ref="A1956:A1958"/>
    <mergeCell ref="A1959:A1962"/>
    <mergeCell ref="A1963:A1966"/>
    <mergeCell ref="A1967:A1970"/>
    <mergeCell ref="A1971:A1974"/>
    <mergeCell ref="A1975:A1977"/>
    <mergeCell ref="A1978:A1980"/>
    <mergeCell ref="A1981:A1982"/>
    <mergeCell ref="A1983:A1986"/>
    <mergeCell ref="A1987:A1990"/>
    <mergeCell ref="A1843:A1844"/>
    <mergeCell ref="A1897:A1898"/>
    <mergeCell ref="A1899:A1900"/>
    <mergeCell ref="A1901:A1902"/>
    <mergeCell ref="A1903:A1904"/>
    <mergeCell ref="A1905:A1907"/>
    <mergeCell ref="A1908:A1909"/>
    <mergeCell ref="A1910:A1912"/>
    <mergeCell ref="A1913:A1915"/>
    <mergeCell ref="A1916:A1917"/>
    <mergeCell ref="A1919:A1922"/>
    <mergeCell ref="A1923:A1925"/>
    <mergeCell ref="A1926:A1927"/>
    <mergeCell ref="A1928:A1929"/>
    <mergeCell ref="A1932:A1933"/>
    <mergeCell ref="A1934:A1935"/>
    <mergeCell ref="A1936:A1937"/>
    <mergeCell ref="A1797:A1798"/>
    <mergeCell ref="A1799:A1800"/>
    <mergeCell ref="A1801:A1802"/>
    <mergeCell ref="A1804:A1805"/>
    <mergeCell ref="A1806:A1807"/>
    <mergeCell ref="A1808:A1809"/>
    <mergeCell ref="A1810:A1811"/>
    <mergeCell ref="A1812:A1813"/>
    <mergeCell ref="A1815:A1816"/>
    <mergeCell ref="A1821:A1822"/>
    <mergeCell ref="A1823:A1824"/>
    <mergeCell ref="A1825:A1826"/>
    <mergeCell ref="A1827:A1828"/>
    <mergeCell ref="A1829:A1830"/>
    <mergeCell ref="A1832:A1834"/>
    <mergeCell ref="A1835:A1836"/>
    <mergeCell ref="A1841:A1842"/>
    <mergeCell ref="A1760:A1761"/>
    <mergeCell ref="A1762:A1763"/>
    <mergeCell ref="A1764:A1765"/>
    <mergeCell ref="A1767:A1768"/>
    <mergeCell ref="A1769:A1770"/>
    <mergeCell ref="A1771:A1772"/>
    <mergeCell ref="A1773:A1774"/>
    <mergeCell ref="A1775:A1776"/>
    <mergeCell ref="A1777:A1778"/>
    <mergeCell ref="A1779:A1781"/>
    <mergeCell ref="A1782:A1783"/>
    <mergeCell ref="A1784:A1785"/>
    <mergeCell ref="A1786:A1787"/>
    <mergeCell ref="A1788:A1789"/>
    <mergeCell ref="A1790:A1791"/>
    <mergeCell ref="A1792:A1794"/>
    <mergeCell ref="A1795:A1796"/>
    <mergeCell ref="A2303:A2304"/>
    <mergeCell ref="A2305:A2306"/>
    <mergeCell ref="A2307:A2308"/>
    <mergeCell ref="A681:A682"/>
    <mergeCell ref="A1687:A1689"/>
    <mergeCell ref="A1690:A1693"/>
    <mergeCell ref="A1694:A1696"/>
    <mergeCell ref="A1697:A1699"/>
    <mergeCell ref="A1700:A1701"/>
    <mergeCell ref="A1702:A1705"/>
    <mergeCell ref="A1706:A1707"/>
    <mergeCell ref="A1708:A1709"/>
    <mergeCell ref="A1710:A1711"/>
    <mergeCell ref="A1712:A1714"/>
    <mergeCell ref="A1715:A1717"/>
    <mergeCell ref="A1718:A1721"/>
    <mergeCell ref="A1722:A1723"/>
    <mergeCell ref="A1724:A1725"/>
    <mergeCell ref="A1726:A1727"/>
    <mergeCell ref="A1731:A1732"/>
    <mergeCell ref="A1733:A1735"/>
    <mergeCell ref="A1736:A1738"/>
    <mergeCell ref="A1740:A1741"/>
    <mergeCell ref="A1728:A1730"/>
    <mergeCell ref="A1742:A1743"/>
    <mergeCell ref="A1744:A1745"/>
    <mergeCell ref="A1746:A1747"/>
    <mergeCell ref="A1748:A1749"/>
    <mergeCell ref="A1750:A1752"/>
    <mergeCell ref="A1753:A1754"/>
    <mergeCell ref="A1755:A1757"/>
    <mergeCell ref="A1758:A1759"/>
    <mergeCell ref="A2265:A2266"/>
    <mergeCell ref="A2267:A2270"/>
    <mergeCell ref="A2273:A2274"/>
    <mergeCell ref="A2275:A2276"/>
    <mergeCell ref="A2277:A2278"/>
    <mergeCell ref="A2279:A2280"/>
    <mergeCell ref="A2281:A2282"/>
    <mergeCell ref="A2283:A2284"/>
    <mergeCell ref="A2285:A2286"/>
    <mergeCell ref="A2287:A2288"/>
    <mergeCell ref="A2289:A2290"/>
    <mergeCell ref="A2291:A2292"/>
    <mergeCell ref="A2293:A2294"/>
    <mergeCell ref="A2295:A2296"/>
    <mergeCell ref="A2297:A2298"/>
    <mergeCell ref="A2299:A2300"/>
    <mergeCell ref="A2301:A2302"/>
    <mergeCell ref="B1501:B1502"/>
    <mergeCell ref="C1501:C1502"/>
    <mergeCell ref="D1501:D1502"/>
    <mergeCell ref="J1501:J1502"/>
    <mergeCell ref="K1501:K1502"/>
    <mergeCell ref="L1501:L1502"/>
    <mergeCell ref="M1501:M1502"/>
    <mergeCell ref="B1503:B1504"/>
    <mergeCell ref="C1503:C1504"/>
    <mergeCell ref="D1503:D1504"/>
    <mergeCell ref="J1503:J1504"/>
    <mergeCell ref="K1503:K1504"/>
    <mergeCell ref="L1503:L1504"/>
    <mergeCell ref="M1503:M1504"/>
    <mergeCell ref="B1507:B1509"/>
    <mergeCell ref="C1507:C1509"/>
    <mergeCell ref="D1507:D1509"/>
    <mergeCell ref="J1507:J1509"/>
    <mergeCell ref="K1507:K1509"/>
    <mergeCell ref="L1507:L1509"/>
    <mergeCell ref="M1507:M1509"/>
    <mergeCell ref="B1493:B1494"/>
    <mergeCell ref="C1493:C1494"/>
    <mergeCell ref="D1493:D1494"/>
    <mergeCell ref="J1493:J1494"/>
    <mergeCell ref="K1493:K1494"/>
    <mergeCell ref="L1493:L1494"/>
    <mergeCell ref="M1493:M1494"/>
    <mergeCell ref="B1495:B1497"/>
    <mergeCell ref="C1495:C1497"/>
    <mergeCell ref="D1495:D1497"/>
    <mergeCell ref="J1495:J1497"/>
    <mergeCell ref="K1495:K1497"/>
    <mergeCell ref="L1495:L1497"/>
    <mergeCell ref="M1495:M1497"/>
    <mergeCell ref="B1498:B1500"/>
    <mergeCell ref="C1498:C1500"/>
    <mergeCell ref="D1498:D1500"/>
    <mergeCell ref="J1498:J1500"/>
    <mergeCell ref="K1498:K1500"/>
    <mergeCell ref="L1498:L1500"/>
    <mergeCell ref="M1498:M1500"/>
    <mergeCell ref="B1482:B1483"/>
    <mergeCell ref="C1482:C1483"/>
    <mergeCell ref="D1482:D1483"/>
    <mergeCell ref="J1482:J1483"/>
    <mergeCell ref="K1482:K1483"/>
    <mergeCell ref="L1482:L1483"/>
    <mergeCell ref="M1482:M1483"/>
    <mergeCell ref="B1488:B1490"/>
    <mergeCell ref="C1488:C1490"/>
    <mergeCell ref="D1488:D1490"/>
    <mergeCell ref="J1488:J1490"/>
    <mergeCell ref="K1488:K1490"/>
    <mergeCell ref="L1488:L1490"/>
    <mergeCell ref="M1488:M1490"/>
    <mergeCell ref="B1491:B1492"/>
    <mergeCell ref="C1491:C1492"/>
    <mergeCell ref="D1491:D1492"/>
    <mergeCell ref="J1491:J1492"/>
    <mergeCell ref="K1491:K1492"/>
    <mergeCell ref="L1491:L1492"/>
    <mergeCell ref="M1491:M1492"/>
    <mergeCell ref="B1476:B1477"/>
    <mergeCell ref="C1476:C1477"/>
    <mergeCell ref="D1476:D1477"/>
    <mergeCell ref="J1476:J1477"/>
    <mergeCell ref="K1476:K1477"/>
    <mergeCell ref="L1476:L1477"/>
    <mergeCell ref="M1476:M1477"/>
    <mergeCell ref="B1478:B1479"/>
    <mergeCell ref="C1478:C1479"/>
    <mergeCell ref="D1478:D1479"/>
    <mergeCell ref="J1478:J1479"/>
    <mergeCell ref="K1478:K1479"/>
    <mergeCell ref="L1478:L1479"/>
    <mergeCell ref="M1478:M1479"/>
    <mergeCell ref="B1480:B1481"/>
    <mergeCell ref="C1480:C1481"/>
    <mergeCell ref="D1480:D1481"/>
    <mergeCell ref="J1480:J1481"/>
    <mergeCell ref="K1480:K1481"/>
    <mergeCell ref="L1480:L1481"/>
    <mergeCell ref="M1480:M1481"/>
    <mergeCell ref="B1469:B1470"/>
    <mergeCell ref="C1469:C1470"/>
    <mergeCell ref="D1469:D1470"/>
    <mergeCell ref="J1469:J1470"/>
    <mergeCell ref="K1469:K1470"/>
    <mergeCell ref="L1469:L1470"/>
    <mergeCell ref="M1469:M1470"/>
    <mergeCell ref="B1471:B1472"/>
    <mergeCell ref="C1471:C1472"/>
    <mergeCell ref="D1471:D1472"/>
    <mergeCell ref="J1471:J1472"/>
    <mergeCell ref="K1471:K1472"/>
    <mergeCell ref="L1471:L1472"/>
    <mergeCell ref="M1471:M1472"/>
    <mergeCell ref="B1474:B1475"/>
    <mergeCell ref="C1474:C1475"/>
    <mergeCell ref="D1474:D1475"/>
    <mergeCell ref="J1474:J1475"/>
    <mergeCell ref="K1474:K1475"/>
    <mergeCell ref="L1474:L1475"/>
    <mergeCell ref="M1474:M1475"/>
    <mergeCell ref="B1459:B1461"/>
    <mergeCell ref="C1459:C1461"/>
    <mergeCell ref="D1459:D1461"/>
    <mergeCell ref="J1459:J1461"/>
    <mergeCell ref="K1459:K1461"/>
    <mergeCell ref="L1459:L1461"/>
    <mergeCell ref="M1459:M1461"/>
    <mergeCell ref="B1464:B1465"/>
    <mergeCell ref="C1464:C1465"/>
    <mergeCell ref="D1464:D1465"/>
    <mergeCell ref="J1464:J1465"/>
    <mergeCell ref="K1464:K1465"/>
    <mergeCell ref="L1464:L1465"/>
    <mergeCell ref="M1464:M1465"/>
    <mergeCell ref="B1466:B1467"/>
    <mergeCell ref="C1466:C1467"/>
    <mergeCell ref="D1466:D1467"/>
    <mergeCell ref="J1466:J1467"/>
    <mergeCell ref="K1466:K1467"/>
    <mergeCell ref="L1466:L1467"/>
    <mergeCell ref="M1466:M1467"/>
    <mergeCell ref="B1447:B1449"/>
    <mergeCell ref="C1447:C1449"/>
    <mergeCell ref="D1447:D1449"/>
    <mergeCell ref="J1447:J1449"/>
    <mergeCell ref="K1447:K1449"/>
    <mergeCell ref="L1447:L1449"/>
    <mergeCell ref="M1447:M1449"/>
    <mergeCell ref="B1450:B1452"/>
    <mergeCell ref="C1450:C1452"/>
    <mergeCell ref="D1450:D1452"/>
    <mergeCell ref="J1450:J1452"/>
    <mergeCell ref="K1450:K1452"/>
    <mergeCell ref="L1450:L1452"/>
    <mergeCell ref="M1450:M1452"/>
    <mergeCell ref="B1454:B1456"/>
    <mergeCell ref="C1454:C1456"/>
    <mergeCell ref="D1454:D1456"/>
    <mergeCell ref="J1454:J1456"/>
    <mergeCell ref="K1454:K1456"/>
    <mergeCell ref="L1454:L1456"/>
    <mergeCell ref="M1454:M1456"/>
    <mergeCell ref="B1436:B1438"/>
    <mergeCell ref="C1436:C1438"/>
    <mergeCell ref="D1436:D1438"/>
    <mergeCell ref="J1436:J1438"/>
    <mergeCell ref="K1436:K1438"/>
    <mergeCell ref="L1436:L1438"/>
    <mergeCell ref="M1436:M1438"/>
    <mergeCell ref="B1441:B1443"/>
    <mergeCell ref="C1441:C1443"/>
    <mergeCell ref="D1441:D1443"/>
    <mergeCell ref="J1441:J1443"/>
    <mergeCell ref="K1441:K1443"/>
    <mergeCell ref="L1441:L1443"/>
    <mergeCell ref="M1441:M1443"/>
    <mergeCell ref="B1444:B1446"/>
    <mergeCell ref="C1444:C1446"/>
    <mergeCell ref="D1444:D1446"/>
    <mergeCell ref="J1444:J1446"/>
    <mergeCell ref="K1444:K1446"/>
    <mergeCell ref="L1444:L1446"/>
    <mergeCell ref="M1444:M1446"/>
    <mergeCell ref="B1430:B1431"/>
    <mergeCell ref="C1430:C1431"/>
    <mergeCell ref="D1430:D1431"/>
    <mergeCell ref="J1430:J1431"/>
    <mergeCell ref="K1430:K1431"/>
    <mergeCell ref="L1430:L1431"/>
    <mergeCell ref="M1430:M1431"/>
    <mergeCell ref="B1432:B1433"/>
    <mergeCell ref="C1432:C1433"/>
    <mergeCell ref="D1432:D1433"/>
    <mergeCell ref="J1432:J1433"/>
    <mergeCell ref="K1432:K1433"/>
    <mergeCell ref="L1432:L1433"/>
    <mergeCell ref="M1432:M1433"/>
    <mergeCell ref="B1434:B1435"/>
    <mergeCell ref="C1434:C1435"/>
    <mergeCell ref="D1434:D1435"/>
    <mergeCell ref="J1434:J1435"/>
    <mergeCell ref="K1434:K1435"/>
    <mergeCell ref="L1434:L1435"/>
    <mergeCell ref="M1434:M1435"/>
    <mergeCell ref="B1420:B1422"/>
    <mergeCell ref="C1420:C1422"/>
    <mergeCell ref="D1420:D1422"/>
    <mergeCell ref="J1420:J1422"/>
    <mergeCell ref="K1420:K1422"/>
    <mergeCell ref="L1420:L1422"/>
    <mergeCell ref="M1420:M1422"/>
    <mergeCell ref="B1423:B1425"/>
    <mergeCell ref="C1423:C1425"/>
    <mergeCell ref="D1423:D1425"/>
    <mergeCell ref="J1423:J1425"/>
    <mergeCell ref="K1423:K1425"/>
    <mergeCell ref="L1423:L1425"/>
    <mergeCell ref="M1423:M1425"/>
    <mergeCell ref="B1426:B1429"/>
    <mergeCell ref="C1426:C1429"/>
    <mergeCell ref="D1426:D1429"/>
    <mergeCell ref="J1426:J1429"/>
    <mergeCell ref="K1426:K1429"/>
    <mergeCell ref="L1426:L1429"/>
    <mergeCell ref="M1426:M1429"/>
    <mergeCell ref="B1413:B1414"/>
    <mergeCell ref="C1413:C1414"/>
    <mergeCell ref="D1413:D1414"/>
    <mergeCell ref="J1413:J1414"/>
    <mergeCell ref="K1413:K1414"/>
    <mergeCell ref="L1413:L1414"/>
    <mergeCell ref="M1413:M1414"/>
    <mergeCell ref="B1415:B1416"/>
    <mergeCell ref="C1415:C1416"/>
    <mergeCell ref="D1415:D1416"/>
    <mergeCell ref="J1415:J1416"/>
    <mergeCell ref="K1415:K1416"/>
    <mergeCell ref="L1415:L1416"/>
    <mergeCell ref="M1415:M1416"/>
    <mergeCell ref="B1417:B1419"/>
    <mergeCell ref="C1417:C1419"/>
    <mergeCell ref="D1417:D1419"/>
    <mergeCell ref="J1417:J1419"/>
    <mergeCell ref="K1417:K1419"/>
    <mergeCell ref="L1417:L1419"/>
    <mergeCell ref="M1417:M1419"/>
    <mergeCell ref="B1406:B1408"/>
    <mergeCell ref="C1406:C1408"/>
    <mergeCell ref="D1406:D1408"/>
    <mergeCell ref="J1406:J1408"/>
    <mergeCell ref="K1406:K1408"/>
    <mergeCell ref="L1406:L1408"/>
    <mergeCell ref="M1406:M1408"/>
    <mergeCell ref="B1409:B1410"/>
    <mergeCell ref="C1409:C1410"/>
    <mergeCell ref="D1409:D1410"/>
    <mergeCell ref="J1409:J1410"/>
    <mergeCell ref="K1409:K1410"/>
    <mergeCell ref="L1409:L1410"/>
    <mergeCell ref="M1409:M1410"/>
    <mergeCell ref="B1411:B1412"/>
    <mergeCell ref="C1411:C1412"/>
    <mergeCell ref="D1411:D1412"/>
    <mergeCell ref="J1411:J1412"/>
    <mergeCell ref="K1411:K1412"/>
    <mergeCell ref="L1411:L1412"/>
    <mergeCell ref="M1411:M1412"/>
    <mergeCell ref="B1397:B1399"/>
    <mergeCell ref="C1397:C1399"/>
    <mergeCell ref="D1397:D1399"/>
    <mergeCell ref="J1397:J1399"/>
    <mergeCell ref="K1397:K1399"/>
    <mergeCell ref="L1397:L1399"/>
    <mergeCell ref="M1397:M1399"/>
    <mergeCell ref="B1400:B1402"/>
    <mergeCell ref="C1400:C1402"/>
    <mergeCell ref="D1400:D1402"/>
    <mergeCell ref="J1400:J1402"/>
    <mergeCell ref="K1400:K1402"/>
    <mergeCell ref="L1400:L1402"/>
    <mergeCell ref="M1400:M1402"/>
    <mergeCell ref="B1403:B1405"/>
    <mergeCell ref="C1403:C1405"/>
    <mergeCell ref="D1403:D1405"/>
    <mergeCell ref="J1403:J1405"/>
    <mergeCell ref="K1403:K1405"/>
    <mergeCell ref="L1403:L1405"/>
    <mergeCell ref="M1403:M1405"/>
    <mergeCell ref="B108:B109"/>
    <mergeCell ref="C108:C109"/>
    <mergeCell ref="D108:D109"/>
    <mergeCell ref="E108:E109"/>
    <mergeCell ref="K108:K109"/>
    <mergeCell ref="L108:L109"/>
    <mergeCell ref="M108:M109"/>
    <mergeCell ref="B14:B15"/>
    <mergeCell ref="C14:C15"/>
    <mergeCell ref="D14:D15"/>
    <mergeCell ref="J14:J15"/>
    <mergeCell ref="K14:K15"/>
    <mergeCell ref="L14:L15"/>
    <mergeCell ref="M14:M15"/>
    <mergeCell ref="B1393:B1396"/>
    <mergeCell ref="C1393:C1396"/>
    <mergeCell ref="D1393:D1396"/>
    <mergeCell ref="J1393:J1396"/>
    <mergeCell ref="K1393:K1396"/>
    <mergeCell ref="L1393:L1396"/>
    <mergeCell ref="M1393:M1396"/>
    <mergeCell ref="B100:B101"/>
    <mergeCell ref="C100:C101"/>
    <mergeCell ref="D100:D101"/>
    <mergeCell ref="E100:E101"/>
    <mergeCell ref="K100:K101"/>
    <mergeCell ref="L100:L101"/>
    <mergeCell ref="M100:M101"/>
    <mergeCell ref="B104:B105"/>
    <mergeCell ref="C104:C105"/>
    <mergeCell ref="D104:D105"/>
    <mergeCell ref="E104:E105"/>
    <mergeCell ref="K104:K105"/>
    <mergeCell ref="L104:L105"/>
    <mergeCell ref="M104:M105"/>
    <mergeCell ref="B106:B107"/>
    <mergeCell ref="C106:C107"/>
    <mergeCell ref="D106:D107"/>
    <mergeCell ref="E106:E107"/>
    <mergeCell ref="K106:K107"/>
    <mergeCell ref="L106:L107"/>
    <mergeCell ref="M106:M107"/>
    <mergeCell ref="B89:B90"/>
    <mergeCell ref="C89:C90"/>
    <mergeCell ref="D89:D90"/>
    <mergeCell ref="E89:E90"/>
    <mergeCell ref="K89:K90"/>
    <mergeCell ref="L89:L90"/>
    <mergeCell ref="M89:M90"/>
    <mergeCell ref="B94:B95"/>
    <mergeCell ref="C94:C95"/>
    <mergeCell ref="D94:D95"/>
    <mergeCell ref="E94:E95"/>
    <mergeCell ref="K94:K95"/>
    <mergeCell ref="L94:L95"/>
    <mergeCell ref="M94:M95"/>
    <mergeCell ref="B98:B99"/>
    <mergeCell ref="C98:C99"/>
    <mergeCell ref="D98:D99"/>
    <mergeCell ref="E98:E99"/>
    <mergeCell ref="K98:K99"/>
    <mergeCell ref="L98:L99"/>
    <mergeCell ref="M98:M99"/>
    <mergeCell ref="B79:B80"/>
    <mergeCell ref="C79:C80"/>
    <mergeCell ref="D79:D80"/>
    <mergeCell ref="E79:E80"/>
    <mergeCell ref="K79:K80"/>
    <mergeCell ref="L79:L80"/>
    <mergeCell ref="M79:M80"/>
    <mergeCell ref="B81:B82"/>
    <mergeCell ref="C81:C82"/>
    <mergeCell ref="D81:D82"/>
    <mergeCell ref="E81:E82"/>
    <mergeCell ref="K81:K82"/>
    <mergeCell ref="L81:L82"/>
    <mergeCell ref="M81:M82"/>
    <mergeCell ref="B84:B85"/>
    <mergeCell ref="C84:C85"/>
    <mergeCell ref="D84:D85"/>
    <mergeCell ref="E84:E85"/>
    <mergeCell ref="K84:K85"/>
    <mergeCell ref="L84:L85"/>
    <mergeCell ref="M84:M85"/>
    <mergeCell ref="B69:B70"/>
    <mergeCell ref="C69:C70"/>
    <mergeCell ref="D69:D70"/>
    <mergeCell ref="E69:E70"/>
    <mergeCell ref="G69:G70"/>
    <mergeCell ref="K69:K70"/>
    <mergeCell ref="L69:L70"/>
    <mergeCell ref="M69:M70"/>
    <mergeCell ref="B71:B72"/>
    <mergeCell ref="C71:C72"/>
    <mergeCell ref="D71:D72"/>
    <mergeCell ref="E71:E72"/>
    <mergeCell ref="K71:K72"/>
    <mergeCell ref="L71:L72"/>
    <mergeCell ref="M71:M72"/>
    <mergeCell ref="B77:B78"/>
    <mergeCell ref="C77:C78"/>
    <mergeCell ref="D77:D78"/>
    <mergeCell ref="E77:E78"/>
    <mergeCell ref="K77:K78"/>
    <mergeCell ref="L77:L78"/>
    <mergeCell ref="M77:M78"/>
    <mergeCell ref="B61:B62"/>
    <mergeCell ref="C61:C62"/>
    <mergeCell ref="D61:D62"/>
    <mergeCell ref="E61:E62"/>
    <mergeCell ref="K61:K62"/>
    <mergeCell ref="L61:L62"/>
    <mergeCell ref="M61:M62"/>
    <mergeCell ref="B63:B64"/>
    <mergeCell ref="C63:C64"/>
    <mergeCell ref="D63:D64"/>
    <mergeCell ref="E63:E64"/>
    <mergeCell ref="K63:K64"/>
    <mergeCell ref="L63:L64"/>
    <mergeCell ref="M63:M64"/>
    <mergeCell ref="B65:B66"/>
    <mergeCell ref="C65:C66"/>
    <mergeCell ref="D65:D66"/>
    <mergeCell ref="E65:E66"/>
    <mergeCell ref="G65:G66"/>
    <mergeCell ref="K65:K66"/>
    <mergeCell ref="L65:L66"/>
    <mergeCell ref="M65:M66"/>
    <mergeCell ref="B52:B53"/>
    <mergeCell ref="C52:C53"/>
    <mergeCell ref="D52:D53"/>
    <mergeCell ref="E52:E53"/>
    <mergeCell ref="K52:K53"/>
    <mergeCell ref="L52:L53"/>
    <mergeCell ref="M52:M53"/>
    <mergeCell ref="B54:B55"/>
    <mergeCell ref="C54:C55"/>
    <mergeCell ref="D54:D55"/>
    <mergeCell ref="E54:E55"/>
    <mergeCell ref="K54:K55"/>
    <mergeCell ref="L54:L55"/>
    <mergeCell ref="M54:M55"/>
    <mergeCell ref="B59:B60"/>
    <mergeCell ref="C59:C60"/>
    <mergeCell ref="D59:D60"/>
    <mergeCell ref="E59:E60"/>
    <mergeCell ref="K59:K60"/>
    <mergeCell ref="L59:L60"/>
    <mergeCell ref="M59:M60"/>
    <mergeCell ref="B39:B40"/>
    <mergeCell ref="C39:C40"/>
    <mergeCell ref="D39:D40"/>
    <mergeCell ref="E39:E40"/>
    <mergeCell ref="K39:K40"/>
    <mergeCell ref="L39:L40"/>
    <mergeCell ref="M39:M40"/>
    <mergeCell ref="B41:B42"/>
    <mergeCell ref="C41:C42"/>
    <mergeCell ref="D41:D42"/>
    <mergeCell ref="E41:E42"/>
    <mergeCell ref="K41:K42"/>
    <mergeCell ref="L41:L42"/>
    <mergeCell ref="M41:M42"/>
    <mergeCell ref="B46:B47"/>
    <mergeCell ref="C46:C47"/>
    <mergeCell ref="D46:D47"/>
    <mergeCell ref="E46:E47"/>
    <mergeCell ref="K46:K47"/>
    <mergeCell ref="L46:L47"/>
    <mergeCell ref="M46:M47"/>
    <mergeCell ref="B1275:B1276"/>
    <mergeCell ref="C1275:C1276"/>
    <mergeCell ref="D1275:D1276"/>
    <mergeCell ref="J1275:J1276"/>
    <mergeCell ref="K1275:K1276"/>
    <mergeCell ref="L1275:L1276"/>
    <mergeCell ref="M1275:M1276"/>
    <mergeCell ref="B1277:B1278"/>
    <mergeCell ref="C1277:C1278"/>
    <mergeCell ref="D1277:D1278"/>
    <mergeCell ref="J1277:J1278"/>
    <mergeCell ref="K1277:K1278"/>
    <mergeCell ref="L1277:L1278"/>
    <mergeCell ref="M1277:M1278"/>
    <mergeCell ref="B1279:B1280"/>
    <mergeCell ref="C1279:C1280"/>
    <mergeCell ref="D1279:D1280"/>
    <mergeCell ref="J1279:J1280"/>
    <mergeCell ref="K1279:K1280"/>
    <mergeCell ref="L1279:L1280"/>
    <mergeCell ref="M1279:M1280"/>
    <mergeCell ref="B1269:B1270"/>
    <mergeCell ref="C1269:C1270"/>
    <mergeCell ref="D1269:D1270"/>
    <mergeCell ref="J1269:J1270"/>
    <mergeCell ref="K1269:K1270"/>
    <mergeCell ref="L1269:L1270"/>
    <mergeCell ref="M1269:M1270"/>
    <mergeCell ref="B1271:B1272"/>
    <mergeCell ref="C1271:C1272"/>
    <mergeCell ref="D1271:D1272"/>
    <mergeCell ref="J1271:J1272"/>
    <mergeCell ref="K1271:K1272"/>
    <mergeCell ref="L1271:L1272"/>
    <mergeCell ref="M1271:M1272"/>
    <mergeCell ref="B1273:B1274"/>
    <mergeCell ref="C1273:C1274"/>
    <mergeCell ref="D1273:D1274"/>
    <mergeCell ref="J1273:J1274"/>
    <mergeCell ref="K1273:K1274"/>
    <mergeCell ref="L1273:L1274"/>
    <mergeCell ref="M1273:M1274"/>
    <mergeCell ref="B1263:B1264"/>
    <mergeCell ref="C1263:C1264"/>
    <mergeCell ref="D1263:D1264"/>
    <mergeCell ref="J1263:J1264"/>
    <mergeCell ref="K1263:K1264"/>
    <mergeCell ref="L1263:L1264"/>
    <mergeCell ref="M1263:M1264"/>
    <mergeCell ref="B1265:B1266"/>
    <mergeCell ref="C1265:C1266"/>
    <mergeCell ref="D1265:D1266"/>
    <mergeCell ref="J1265:J1266"/>
    <mergeCell ref="K1265:K1266"/>
    <mergeCell ref="L1265:L1266"/>
    <mergeCell ref="M1265:M1266"/>
    <mergeCell ref="B1267:B1268"/>
    <mergeCell ref="C1267:C1268"/>
    <mergeCell ref="D1267:D1268"/>
    <mergeCell ref="J1267:J1268"/>
    <mergeCell ref="K1267:K1268"/>
    <mergeCell ref="L1267:L1268"/>
    <mergeCell ref="M1267:M1268"/>
    <mergeCell ref="B1257:B1258"/>
    <mergeCell ref="C1257:C1258"/>
    <mergeCell ref="D1257:D1258"/>
    <mergeCell ref="J1257:J1258"/>
    <mergeCell ref="K1257:K1258"/>
    <mergeCell ref="L1257:L1258"/>
    <mergeCell ref="M1257:M1258"/>
    <mergeCell ref="B1259:B1260"/>
    <mergeCell ref="C1259:C1260"/>
    <mergeCell ref="D1259:D1260"/>
    <mergeCell ref="J1259:J1260"/>
    <mergeCell ref="K1259:K1260"/>
    <mergeCell ref="L1259:L1260"/>
    <mergeCell ref="M1259:M1260"/>
    <mergeCell ref="B1261:B1262"/>
    <mergeCell ref="C1261:C1262"/>
    <mergeCell ref="D1261:D1262"/>
    <mergeCell ref="J1261:J1262"/>
    <mergeCell ref="K1261:K1262"/>
    <mergeCell ref="L1261:L1262"/>
    <mergeCell ref="M1261:M1262"/>
    <mergeCell ref="B1250:B1251"/>
    <mergeCell ref="C1250:C1251"/>
    <mergeCell ref="D1250:D1251"/>
    <mergeCell ref="J1250:J1251"/>
    <mergeCell ref="K1250:K1251"/>
    <mergeCell ref="L1250:L1251"/>
    <mergeCell ref="M1250:M1251"/>
    <mergeCell ref="B1252:B1253"/>
    <mergeCell ref="C1252:C1253"/>
    <mergeCell ref="D1252:D1253"/>
    <mergeCell ref="J1252:J1253"/>
    <mergeCell ref="K1252:K1253"/>
    <mergeCell ref="L1252:L1253"/>
    <mergeCell ref="M1252:M1253"/>
    <mergeCell ref="B1254:B1256"/>
    <mergeCell ref="C1254:C1256"/>
    <mergeCell ref="D1254:D1256"/>
    <mergeCell ref="J1254:J1256"/>
    <mergeCell ref="K1254:K1256"/>
    <mergeCell ref="L1254:L1256"/>
    <mergeCell ref="M1254:M1256"/>
    <mergeCell ref="B1244:B1245"/>
    <mergeCell ref="C1244:C1245"/>
    <mergeCell ref="D1244:D1245"/>
    <mergeCell ref="J1244:J1245"/>
    <mergeCell ref="K1244:K1245"/>
    <mergeCell ref="L1244:L1245"/>
    <mergeCell ref="M1244:M1245"/>
    <mergeCell ref="B1246:B1247"/>
    <mergeCell ref="C1246:C1247"/>
    <mergeCell ref="D1246:D1247"/>
    <mergeCell ref="J1246:J1247"/>
    <mergeCell ref="K1246:K1247"/>
    <mergeCell ref="L1246:L1247"/>
    <mergeCell ref="M1246:M1247"/>
    <mergeCell ref="B1248:B1249"/>
    <mergeCell ref="C1248:C1249"/>
    <mergeCell ref="D1248:D1249"/>
    <mergeCell ref="J1248:J1249"/>
    <mergeCell ref="K1248:K1249"/>
    <mergeCell ref="L1248:L1249"/>
    <mergeCell ref="M1248:M1249"/>
    <mergeCell ref="B1237:B1238"/>
    <mergeCell ref="C1237:C1238"/>
    <mergeCell ref="D1237:D1238"/>
    <mergeCell ref="J1237:J1238"/>
    <mergeCell ref="K1237:K1238"/>
    <mergeCell ref="L1237:L1238"/>
    <mergeCell ref="M1237:M1238"/>
    <mergeCell ref="B1239:B1240"/>
    <mergeCell ref="C1239:C1240"/>
    <mergeCell ref="D1239:D1240"/>
    <mergeCell ref="J1239:J1240"/>
    <mergeCell ref="K1239:K1240"/>
    <mergeCell ref="L1239:L1240"/>
    <mergeCell ref="M1239:M1240"/>
    <mergeCell ref="B1241:B1243"/>
    <mergeCell ref="C1241:C1243"/>
    <mergeCell ref="D1241:D1243"/>
    <mergeCell ref="J1241:J1243"/>
    <mergeCell ref="K1241:K1243"/>
    <mergeCell ref="L1241:L1243"/>
    <mergeCell ref="M1241:M1243"/>
    <mergeCell ref="B1230:B1231"/>
    <mergeCell ref="C1230:C1231"/>
    <mergeCell ref="D1230:D1231"/>
    <mergeCell ref="J1230:J1231"/>
    <mergeCell ref="K1230:K1231"/>
    <mergeCell ref="L1230:L1231"/>
    <mergeCell ref="M1230:M1231"/>
    <mergeCell ref="B1232:B1234"/>
    <mergeCell ref="C1232:C1234"/>
    <mergeCell ref="D1232:D1234"/>
    <mergeCell ref="J1232:J1234"/>
    <mergeCell ref="K1232:K1234"/>
    <mergeCell ref="L1232:L1234"/>
    <mergeCell ref="M1232:M1234"/>
    <mergeCell ref="B1235:B1236"/>
    <mergeCell ref="C1235:C1236"/>
    <mergeCell ref="D1235:D1236"/>
    <mergeCell ref="J1235:J1236"/>
    <mergeCell ref="K1235:K1236"/>
    <mergeCell ref="L1235:L1236"/>
    <mergeCell ref="M1235:M1236"/>
    <mergeCell ref="B1224:B1225"/>
    <mergeCell ref="C1224:C1225"/>
    <mergeCell ref="D1224:D1225"/>
    <mergeCell ref="J1224:J1225"/>
    <mergeCell ref="K1224:K1225"/>
    <mergeCell ref="L1224:L1225"/>
    <mergeCell ref="M1224:M1225"/>
    <mergeCell ref="B1226:B1227"/>
    <mergeCell ref="C1226:C1227"/>
    <mergeCell ref="D1226:D1227"/>
    <mergeCell ref="J1226:J1227"/>
    <mergeCell ref="K1226:K1227"/>
    <mergeCell ref="L1226:L1227"/>
    <mergeCell ref="M1226:M1227"/>
    <mergeCell ref="B1228:B1229"/>
    <mergeCell ref="C1228:C1229"/>
    <mergeCell ref="D1228:D1229"/>
    <mergeCell ref="J1228:J1229"/>
    <mergeCell ref="K1228:K1229"/>
    <mergeCell ref="L1228:L1229"/>
    <mergeCell ref="M1228:M1229"/>
    <mergeCell ref="B1218:B1219"/>
    <mergeCell ref="C1218:C1219"/>
    <mergeCell ref="D1218:D1219"/>
    <mergeCell ref="J1218:J1219"/>
    <mergeCell ref="K1218:K1219"/>
    <mergeCell ref="L1218:L1219"/>
    <mergeCell ref="M1218:M1219"/>
    <mergeCell ref="B1220:B1221"/>
    <mergeCell ref="C1220:C1221"/>
    <mergeCell ref="D1220:D1221"/>
    <mergeCell ref="J1220:J1221"/>
    <mergeCell ref="K1220:K1221"/>
    <mergeCell ref="L1220:L1221"/>
    <mergeCell ref="M1220:M1221"/>
    <mergeCell ref="B1222:B1223"/>
    <mergeCell ref="C1222:C1223"/>
    <mergeCell ref="D1222:D1223"/>
    <mergeCell ref="J1222:J1223"/>
    <mergeCell ref="K1222:K1223"/>
    <mergeCell ref="L1222:L1223"/>
    <mergeCell ref="M1222:M1223"/>
    <mergeCell ref="B1212:B1213"/>
    <mergeCell ref="C1212:C1213"/>
    <mergeCell ref="D1212:D1213"/>
    <mergeCell ref="J1212:J1213"/>
    <mergeCell ref="K1212:K1213"/>
    <mergeCell ref="L1212:L1213"/>
    <mergeCell ref="M1212:M1213"/>
    <mergeCell ref="B1214:B1215"/>
    <mergeCell ref="C1214:C1215"/>
    <mergeCell ref="D1214:D1215"/>
    <mergeCell ref="J1214:J1215"/>
    <mergeCell ref="K1214:K1215"/>
    <mergeCell ref="L1214:L1215"/>
    <mergeCell ref="M1214:M1215"/>
    <mergeCell ref="B1216:B1217"/>
    <mergeCell ref="C1216:C1217"/>
    <mergeCell ref="D1216:D1217"/>
    <mergeCell ref="J1216:J1217"/>
    <mergeCell ref="K1216:K1217"/>
    <mergeCell ref="L1216:L1217"/>
    <mergeCell ref="M1216:M1217"/>
    <mergeCell ref="B1205:B1207"/>
    <mergeCell ref="C1205:C1207"/>
    <mergeCell ref="D1205:D1207"/>
    <mergeCell ref="J1205:J1207"/>
    <mergeCell ref="K1205:K1207"/>
    <mergeCell ref="L1205:L1207"/>
    <mergeCell ref="M1205:M1207"/>
    <mergeCell ref="B1208:B1209"/>
    <mergeCell ref="C1208:C1209"/>
    <mergeCell ref="D1208:D1209"/>
    <mergeCell ref="J1208:J1209"/>
    <mergeCell ref="K1208:K1209"/>
    <mergeCell ref="L1208:L1209"/>
    <mergeCell ref="M1208:M1209"/>
    <mergeCell ref="B1210:B1211"/>
    <mergeCell ref="C1210:C1211"/>
    <mergeCell ref="D1210:D1211"/>
    <mergeCell ref="J1210:J1211"/>
    <mergeCell ref="K1210:K1211"/>
    <mergeCell ref="L1210:L1211"/>
    <mergeCell ref="M1210:M1211"/>
    <mergeCell ref="B1199:B1200"/>
    <mergeCell ref="C1199:C1200"/>
    <mergeCell ref="D1199:D1200"/>
    <mergeCell ref="J1199:J1200"/>
    <mergeCell ref="K1199:K1200"/>
    <mergeCell ref="L1199:L1200"/>
    <mergeCell ref="M1199:M1200"/>
    <mergeCell ref="B1201:B1202"/>
    <mergeCell ref="C1201:C1202"/>
    <mergeCell ref="D1201:D1202"/>
    <mergeCell ref="J1201:J1202"/>
    <mergeCell ref="K1201:K1202"/>
    <mergeCell ref="L1201:L1202"/>
    <mergeCell ref="M1201:M1202"/>
    <mergeCell ref="B1203:B1204"/>
    <mergeCell ref="C1203:C1204"/>
    <mergeCell ref="D1203:D1204"/>
    <mergeCell ref="J1203:J1204"/>
    <mergeCell ref="K1203:K1204"/>
    <mergeCell ref="L1203:L1204"/>
    <mergeCell ref="M1203:M1204"/>
    <mergeCell ref="B1190:B1192"/>
    <mergeCell ref="C1190:C1192"/>
    <mergeCell ref="D1190:D1192"/>
    <mergeCell ref="J1190:J1192"/>
    <mergeCell ref="K1190:K1192"/>
    <mergeCell ref="L1190:L1192"/>
    <mergeCell ref="M1190:M1192"/>
    <mergeCell ref="B1193:B1194"/>
    <mergeCell ref="C1193:C1194"/>
    <mergeCell ref="D1193:D1194"/>
    <mergeCell ref="J1193:J1194"/>
    <mergeCell ref="K1193:K1194"/>
    <mergeCell ref="L1193:L1194"/>
    <mergeCell ref="M1193:M1194"/>
    <mergeCell ref="B1195:B1198"/>
    <mergeCell ref="C1195:C1198"/>
    <mergeCell ref="D1195:D1198"/>
    <mergeCell ref="J1195:J1198"/>
    <mergeCell ref="K1195:K1198"/>
    <mergeCell ref="L1195:L1198"/>
    <mergeCell ref="M1195:M1198"/>
    <mergeCell ref="B1183:B1184"/>
    <mergeCell ref="C1183:C1184"/>
    <mergeCell ref="D1183:D1184"/>
    <mergeCell ref="J1183:J1184"/>
    <mergeCell ref="K1183:K1184"/>
    <mergeCell ref="L1183:L1184"/>
    <mergeCell ref="M1183:M1184"/>
    <mergeCell ref="B1185:B1187"/>
    <mergeCell ref="C1185:C1187"/>
    <mergeCell ref="D1185:D1187"/>
    <mergeCell ref="J1185:J1187"/>
    <mergeCell ref="K1185:K1187"/>
    <mergeCell ref="L1185:L1187"/>
    <mergeCell ref="M1185:M1187"/>
    <mergeCell ref="B1188:B1189"/>
    <mergeCell ref="C1188:C1189"/>
    <mergeCell ref="D1188:D1189"/>
    <mergeCell ref="J1188:J1189"/>
    <mergeCell ref="K1188:K1189"/>
    <mergeCell ref="L1188:L1189"/>
    <mergeCell ref="M1188:M1189"/>
    <mergeCell ref="B1172:B1173"/>
    <mergeCell ref="C1172:C1173"/>
    <mergeCell ref="D1172:D1173"/>
    <mergeCell ref="J1172:J1173"/>
    <mergeCell ref="K1172:K1173"/>
    <mergeCell ref="L1172:L1173"/>
    <mergeCell ref="M1172:M1173"/>
    <mergeCell ref="B1175:B1176"/>
    <mergeCell ref="C1175:C1176"/>
    <mergeCell ref="D1175:D1176"/>
    <mergeCell ref="J1175:J1176"/>
    <mergeCell ref="K1175:K1176"/>
    <mergeCell ref="L1175:L1176"/>
    <mergeCell ref="M1175:M1176"/>
    <mergeCell ref="B1179:B1181"/>
    <mergeCell ref="C1179:C1181"/>
    <mergeCell ref="D1179:D1181"/>
    <mergeCell ref="J1179:J1181"/>
    <mergeCell ref="K1179:K1181"/>
    <mergeCell ref="L1179:L1181"/>
    <mergeCell ref="M1179:M1181"/>
    <mergeCell ref="B1166:B1167"/>
    <mergeCell ref="C1166:C1167"/>
    <mergeCell ref="D1166:D1167"/>
    <mergeCell ref="J1166:J1167"/>
    <mergeCell ref="K1166:K1167"/>
    <mergeCell ref="L1166:L1167"/>
    <mergeCell ref="M1166:M1167"/>
    <mergeCell ref="B1168:B1169"/>
    <mergeCell ref="C1168:C1169"/>
    <mergeCell ref="D1168:D1169"/>
    <mergeCell ref="J1168:J1169"/>
    <mergeCell ref="K1168:K1169"/>
    <mergeCell ref="L1168:L1169"/>
    <mergeCell ref="M1168:M1169"/>
    <mergeCell ref="B1170:B1171"/>
    <mergeCell ref="C1170:C1171"/>
    <mergeCell ref="D1170:D1171"/>
    <mergeCell ref="J1170:J1171"/>
    <mergeCell ref="K1170:K1171"/>
    <mergeCell ref="L1170:L1171"/>
    <mergeCell ref="M1170:M1171"/>
    <mergeCell ref="B1158:B1159"/>
    <mergeCell ref="C1158:C1159"/>
    <mergeCell ref="D1158:D1159"/>
    <mergeCell ref="J1158:J1159"/>
    <mergeCell ref="K1158:K1159"/>
    <mergeCell ref="L1158:L1159"/>
    <mergeCell ref="M1158:M1159"/>
    <mergeCell ref="B1160:B1161"/>
    <mergeCell ref="C1160:C1161"/>
    <mergeCell ref="D1160:D1161"/>
    <mergeCell ref="J1160:J1161"/>
    <mergeCell ref="K1160:K1161"/>
    <mergeCell ref="L1160:L1161"/>
    <mergeCell ref="M1160:M1161"/>
    <mergeCell ref="B1162:B1164"/>
    <mergeCell ref="C1162:C1164"/>
    <mergeCell ref="D1162:D1164"/>
    <mergeCell ref="J1162:J1164"/>
    <mergeCell ref="K1162:K1164"/>
    <mergeCell ref="L1162:L1164"/>
    <mergeCell ref="M1162:M1164"/>
    <mergeCell ref="B1152:B1153"/>
    <mergeCell ref="C1152:C1153"/>
    <mergeCell ref="D1152:D1153"/>
    <mergeCell ref="J1152:J1153"/>
    <mergeCell ref="K1152:K1153"/>
    <mergeCell ref="L1152:L1153"/>
    <mergeCell ref="M1152:M1153"/>
    <mergeCell ref="B1154:B1155"/>
    <mergeCell ref="C1154:C1155"/>
    <mergeCell ref="D1154:D1155"/>
    <mergeCell ref="J1154:J1155"/>
    <mergeCell ref="K1154:K1155"/>
    <mergeCell ref="L1154:L1155"/>
    <mergeCell ref="M1154:M1155"/>
    <mergeCell ref="B1156:B1157"/>
    <mergeCell ref="C1156:C1157"/>
    <mergeCell ref="D1156:D1157"/>
    <mergeCell ref="J1156:J1157"/>
    <mergeCell ref="K1156:K1157"/>
    <mergeCell ref="L1156:L1157"/>
    <mergeCell ref="M1156:M1157"/>
    <mergeCell ref="B1146:B1147"/>
    <mergeCell ref="C1146:C1147"/>
    <mergeCell ref="D1146:D1147"/>
    <mergeCell ref="J1146:J1147"/>
    <mergeCell ref="K1146:K1147"/>
    <mergeCell ref="L1146:L1147"/>
    <mergeCell ref="M1146:M1147"/>
    <mergeCell ref="B1148:B1149"/>
    <mergeCell ref="C1148:C1149"/>
    <mergeCell ref="D1148:D1149"/>
    <mergeCell ref="J1148:J1149"/>
    <mergeCell ref="K1148:K1149"/>
    <mergeCell ref="L1148:L1149"/>
    <mergeCell ref="M1148:M1149"/>
    <mergeCell ref="B1150:B1151"/>
    <mergeCell ref="C1150:C1151"/>
    <mergeCell ref="D1150:D1151"/>
    <mergeCell ref="J1150:J1151"/>
    <mergeCell ref="K1150:K1151"/>
    <mergeCell ref="L1150:L1151"/>
    <mergeCell ref="M1150:M1151"/>
    <mergeCell ref="B1140:B1141"/>
    <mergeCell ref="C1140:C1141"/>
    <mergeCell ref="D1140:D1141"/>
    <mergeCell ref="J1140:J1141"/>
    <mergeCell ref="K1140:K1141"/>
    <mergeCell ref="L1140:L1141"/>
    <mergeCell ref="M1140:M1141"/>
    <mergeCell ref="B1142:B1143"/>
    <mergeCell ref="C1142:C1143"/>
    <mergeCell ref="D1142:D1143"/>
    <mergeCell ref="J1142:J1143"/>
    <mergeCell ref="K1142:K1143"/>
    <mergeCell ref="L1142:L1143"/>
    <mergeCell ref="M1142:M1143"/>
    <mergeCell ref="B1144:B1145"/>
    <mergeCell ref="C1144:C1145"/>
    <mergeCell ref="D1144:D1145"/>
    <mergeCell ref="J1144:J1145"/>
    <mergeCell ref="K1144:K1145"/>
    <mergeCell ref="L1144:L1145"/>
    <mergeCell ref="M1144:M1145"/>
    <mergeCell ref="B1134:B1135"/>
    <mergeCell ref="C1134:C1135"/>
    <mergeCell ref="D1134:D1135"/>
    <mergeCell ref="J1134:J1135"/>
    <mergeCell ref="K1134:K1135"/>
    <mergeCell ref="L1134:L1135"/>
    <mergeCell ref="M1134:M1135"/>
    <mergeCell ref="B1136:B1137"/>
    <mergeCell ref="C1136:C1137"/>
    <mergeCell ref="D1136:D1137"/>
    <mergeCell ref="J1136:J1137"/>
    <mergeCell ref="K1136:K1137"/>
    <mergeCell ref="L1136:L1137"/>
    <mergeCell ref="M1136:M1137"/>
    <mergeCell ref="B1138:B1139"/>
    <mergeCell ref="C1138:C1139"/>
    <mergeCell ref="D1138:D1139"/>
    <mergeCell ref="J1138:J1139"/>
    <mergeCell ref="K1138:K1139"/>
    <mergeCell ref="L1138:L1139"/>
    <mergeCell ref="M1138:M1139"/>
    <mergeCell ref="B1128:B1129"/>
    <mergeCell ref="C1128:C1129"/>
    <mergeCell ref="D1128:D1129"/>
    <mergeCell ref="J1128:J1129"/>
    <mergeCell ref="K1128:K1129"/>
    <mergeCell ref="L1128:L1129"/>
    <mergeCell ref="M1128:M1129"/>
    <mergeCell ref="B1130:B1131"/>
    <mergeCell ref="C1130:C1131"/>
    <mergeCell ref="D1130:D1131"/>
    <mergeCell ref="J1130:J1131"/>
    <mergeCell ref="K1130:K1131"/>
    <mergeCell ref="L1130:L1131"/>
    <mergeCell ref="M1130:M1131"/>
    <mergeCell ref="B1132:B1133"/>
    <mergeCell ref="C1132:C1133"/>
    <mergeCell ref="D1132:D1133"/>
    <mergeCell ref="J1132:J1133"/>
    <mergeCell ref="K1132:K1133"/>
    <mergeCell ref="L1132:L1133"/>
    <mergeCell ref="M1132:M1133"/>
    <mergeCell ref="B1122:B1123"/>
    <mergeCell ref="C1122:C1123"/>
    <mergeCell ref="D1122:D1123"/>
    <mergeCell ref="J1122:J1123"/>
    <mergeCell ref="K1122:K1123"/>
    <mergeCell ref="L1122:L1123"/>
    <mergeCell ref="M1122:M1123"/>
    <mergeCell ref="B1124:B1125"/>
    <mergeCell ref="C1124:C1125"/>
    <mergeCell ref="D1124:D1125"/>
    <mergeCell ref="J1124:J1125"/>
    <mergeCell ref="K1124:K1125"/>
    <mergeCell ref="L1124:L1125"/>
    <mergeCell ref="M1124:M1125"/>
    <mergeCell ref="B1126:B1127"/>
    <mergeCell ref="C1126:C1127"/>
    <mergeCell ref="D1126:D1127"/>
    <mergeCell ref="J1126:J1127"/>
    <mergeCell ref="K1126:K1127"/>
    <mergeCell ref="L1126:L1127"/>
    <mergeCell ref="M1126:M1127"/>
    <mergeCell ref="B1115:B1116"/>
    <mergeCell ref="C1115:C1116"/>
    <mergeCell ref="D1115:D1116"/>
    <mergeCell ref="J1115:J1116"/>
    <mergeCell ref="K1115:K1116"/>
    <mergeCell ref="L1115:L1116"/>
    <mergeCell ref="M1115:M1116"/>
    <mergeCell ref="B1117:B1118"/>
    <mergeCell ref="C1117:C1118"/>
    <mergeCell ref="D1117:D1118"/>
    <mergeCell ref="J1117:J1118"/>
    <mergeCell ref="K1117:K1118"/>
    <mergeCell ref="L1117:L1118"/>
    <mergeCell ref="M1117:M1118"/>
    <mergeCell ref="B1120:B1121"/>
    <mergeCell ref="C1120:C1121"/>
    <mergeCell ref="D1120:D1121"/>
    <mergeCell ref="J1120:J1121"/>
    <mergeCell ref="K1120:K1121"/>
    <mergeCell ref="L1120:L1121"/>
    <mergeCell ref="M1120:M1121"/>
    <mergeCell ref="B1109:B1110"/>
    <mergeCell ref="C1109:C1110"/>
    <mergeCell ref="D1109:D1110"/>
    <mergeCell ref="J1109:J1110"/>
    <mergeCell ref="K1109:K1110"/>
    <mergeCell ref="L1109:L1110"/>
    <mergeCell ref="M1109:M1110"/>
    <mergeCell ref="B1111:B1112"/>
    <mergeCell ref="C1111:C1112"/>
    <mergeCell ref="D1111:D1112"/>
    <mergeCell ref="J1111:J1112"/>
    <mergeCell ref="K1111:K1112"/>
    <mergeCell ref="L1111:L1112"/>
    <mergeCell ref="M1111:M1112"/>
    <mergeCell ref="B1113:B1114"/>
    <mergeCell ref="C1113:C1114"/>
    <mergeCell ref="D1113:D1114"/>
    <mergeCell ref="J1113:J1114"/>
    <mergeCell ref="K1113:K1114"/>
    <mergeCell ref="L1113:L1114"/>
    <mergeCell ref="M1113:M1114"/>
    <mergeCell ref="B1103:B1104"/>
    <mergeCell ref="C1103:C1104"/>
    <mergeCell ref="D1103:D1104"/>
    <mergeCell ref="J1103:J1104"/>
    <mergeCell ref="K1103:K1104"/>
    <mergeCell ref="L1103:L1104"/>
    <mergeCell ref="M1103:M1104"/>
    <mergeCell ref="B1105:B1106"/>
    <mergeCell ref="C1105:C1106"/>
    <mergeCell ref="D1105:D1106"/>
    <mergeCell ref="J1105:J1106"/>
    <mergeCell ref="K1105:K1106"/>
    <mergeCell ref="L1105:L1106"/>
    <mergeCell ref="M1105:M1106"/>
    <mergeCell ref="B1107:B1108"/>
    <mergeCell ref="C1107:C1108"/>
    <mergeCell ref="D1107:D1108"/>
    <mergeCell ref="J1107:J1108"/>
    <mergeCell ref="K1107:K1108"/>
    <mergeCell ref="L1107:L1108"/>
    <mergeCell ref="M1107:M1108"/>
    <mergeCell ref="B1096:B1097"/>
    <mergeCell ref="C1096:C1097"/>
    <mergeCell ref="D1096:D1097"/>
    <mergeCell ref="J1096:J1097"/>
    <mergeCell ref="K1096:K1097"/>
    <mergeCell ref="L1096:L1097"/>
    <mergeCell ref="M1096:M1097"/>
    <mergeCell ref="B1098:B1099"/>
    <mergeCell ref="C1098:C1099"/>
    <mergeCell ref="D1098:D1099"/>
    <mergeCell ref="J1098:J1099"/>
    <mergeCell ref="K1098:K1099"/>
    <mergeCell ref="L1098:L1099"/>
    <mergeCell ref="M1098:M1099"/>
    <mergeCell ref="B1101:B1102"/>
    <mergeCell ref="C1101:C1102"/>
    <mergeCell ref="D1101:D1102"/>
    <mergeCell ref="J1101:J1102"/>
    <mergeCell ref="K1101:K1102"/>
    <mergeCell ref="L1101:L1102"/>
    <mergeCell ref="M1101:M1102"/>
    <mergeCell ref="B1086:B1087"/>
    <mergeCell ref="C1086:C1087"/>
    <mergeCell ref="D1086:D1087"/>
    <mergeCell ref="J1086:J1087"/>
    <mergeCell ref="K1086:K1087"/>
    <mergeCell ref="L1086:L1087"/>
    <mergeCell ref="M1086:M1087"/>
    <mergeCell ref="B1090:B1091"/>
    <mergeCell ref="C1090:C1091"/>
    <mergeCell ref="D1090:D1091"/>
    <mergeCell ref="J1090:J1091"/>
    <mergeCell ref="K1090:K1091"/>
    <mergeCell ref="L1090:L1091"/>
    <mergeCell ref="M1090:M1091"/>
    <mergeCell ref="B1093:B1094"/>
    <mergeCell ref="C1093:C1094"/>
    <mergeCell ref="D1093:D1094"/>
    <mergeCell ref="J1093:J1094"/>
    <mergeCell ref="K1093:K1094"/>
    <mergeCell ref="L1093:L1094"/>
    <mergeCell ref="M1093:M1094"/>
    <mergeCell ref="B1078:B1079"/>
    <mergeCell ref="C1078:C1079"/>
    <mergeCell ref="D1078:D1079"/>
    <mergeCell ref="J1078:J1079"/>
    <mergeCell ref="K1078:K1079"/>
    <mergeCell ref="L1078:L1079"/>
    <mergeCell ref="M1078:M1079"/>
    <mergeCell ref="B1080:B1082"/>
    <mergeCell ref="C1080:C1082"/>
    <mergeCell ref="D1080:D1082"/>
    <mergeCell ref="J1080:J1082"/>
    <mergeCell ref="K1080:K1082"/>
    <mergeCell ref="L1080:L1082"/>
    <mergeCell ref="M1080:M1082"/>
    <mergeCell ref="B1083:B1084"/>
    <mergeCell ref="C1083:C1084"/>
    <mergeCell ref="D1083:D1084"/>
    <mergeCell ref="J1083:J1084"/>
    <mergeCell ref="K1083:K1084"/>
    <mergeCell ref="L1083:L1084"/>
    <mergeCell ref="M1083:M1084"/>
    <mergeCell ref="B1059:B1060"/>
    <mergeCell ref="C1059:C1060"/>
    <mergeCell ref="D1059:D1060"/>
    <mergeCell ref="J1059:J1060"/>
    <mergeCell ref="K1059:K1060"/>
    <mergeCell ref="L1059:L1060"/>
    <mergeCell ref="M1059:M1060"/>
    <mergeCell ref="B1064:B1065"/>
    <mergeCell ref="C1064:C1065"/>
    <mergeCell ref="D1064:D1065"/>
    <mergeCell ref="J1064:J1065"/>
    <mergeCell ref="K1064:K1065"/>
    <mergeCell ref="L1064:L1065"/>
    <mergeCell ref="M1064:M1065"/>
    <mergeCell ref="B1066:B1067"/>
    <mergeCell ref="C1066:C1067"/>
    <mergeCell ref="D1066:D1067"/>
    <mergeCell ref="J1066:J1067"/>
    <mergeCell ref="K1066:K1067"/>
    <mergeCell ref="L1066:L1067"/>
    <mergeCell ref="M1066:M1067"/>
    <mergeCell ref="B1050:B1051"/>
    <mergeCell ref="C1050:C1051"/>
    <mergeCell ref="D1050:D1051"/>
    <mergeCell ref="J1050:J1051"/>
    <mergeCell ref="K1050:K1051"/>
    <mergeCell ref="L1050:L1051"/>
    <mergeCell ref="M1050:M1051"/>
    <mergeCell ref="B1052:B1053"/>
    <mergeCell ref="C1052:C1053"/>
    <mergeCell ref="D1052:D1053"/>
    <mergeCell ref="J1052:J1053"/>
    <mergeCell ref="K1052:K1053"/>
    <mergeCell ref="L1052:L1053"/>
    <mergeCell ref="M1052:M1053"/>
    <mergeCell ref="B1054:B1055"/>
    <mergeCell ref="C1054:C1055"/>
    <mergeCell ref="D1054:D1055"/>
    <mergeCell ref="J1054:J1055"/>
    <mergeCell ref="K1054:K1055"/>
    <mergeCell ref="L1054:L1055"/>
    <mergeCell ref="M1054:M1055"/>
    <mergeCell ref="B1041:B1042"/>
    <mergeCell ref="C1041:C1042"/>
    <mergeCell ref="D1041:D1042"/>
    <mergeCell ref="J1041:J1042"/>
    <mergeCell ref="K1041:K1042"/>
    <mergeCell ref="L1041:L1042"/>
    <mergeCell ref="M1041:M1042"/>
    <mergeCell ref="B1045:B1046"/>
    <mergeCell ref="C1045:C1046"/>
    <mergeCell ref="D1045:D1046"/>
    <mergeCell ref="J1045:J1046"/>
    <mergeCell ref="K1045:K1046"/>
    <mergeCell ref="L1045:L1046"/>
    <mergeCell ref="M1045:M1046"/>
    <mergeCell ref="B1048:B1049"/>
    <mergeCell ref="C1048:C1049"/>
    <mergeCell ref="D1048:D1049"/>
    <mergeCell ref="J1048:J1049"/>
    <mergeCell ref="K1048:K1049"/>
    <mergeCell ref="L1048:L1049"/>
    <mergeCell ref="M1048:M1049"/>
    <mergeCell ref="J1033:J1035"/>
    <mergeCell ref="K1033:K1035"/>
    <mergeCell ref="L1033:L1035"/>
    <mergeCell ref="M1033:M1035"/>
    <mergeCell ref="B1037:B1038"/>
    <mergeCell ref="C1037:C1038"/>
    <mergeCell ref="D1037:D1038"/>
    <mergeCell ref="J1037:J1038"/>
    <mergeCell ref="K1037:K1038"/>
    <mergeCell ref="L1037:L1038"/>
    <mergeCell ref="M1037:M1038"/>
    <mergeCell ref="B1039:B1040"/>
    <mergeCell ref="C1039:C1040"/>
    <mergeCell ref="D1039:D1040"/>
    <mergeCell ref="J1039:J1040"/>
    <mergeCell ref="K1039:K1040"/>
    <mergeCell ref="L1039:L1040"/>
    <mergeCell ref="M1039:M1040"/>
    <mergeCell ref="J1024:J1025"/>
    <mergeCell ref="K1024:K1025"/>
    <mergeCell ref="L1024:L1025"/>
    <mergeCell ref="M1024:M1025"/>
    <mergeCell ref="B1027:B1029"/>
    <mergeCell ref="C1027:C1029"/>
    <mergeCell ref="D1027:D1029"/>
    <mergeCell ref="J1027:J1029"/>
    <mergeCell ref="K1027:K1029"/>
    <mergeCell ref="L1027:L1029"/>
    <mergeCell ref="M1027:M1029"/>
    <mergeCell ref="B1030:B1031"/>
    <mergeCell ref="C1030:C1031"/>
    <mergeCell ref="D1030:D1031"/>
    <mergeCell ref="J1030:J1031"/>
    <mergeCell ref="K1030:K1031"/>
    <mergeCell ref="L1030:L1031"/>
    <mergeCell ref="M1030:M1031"/>
    <mergeCell ref="J1018:J1019"/>
    <mergeCell ref="K1018:K1019"/>
    <mergeCell ref="L1018:L1019"/>
    <mergeCell ref="M1018:M1019"/>
    <mergeCell ref="B1020:B1021"/>
    <mergeCell ref="C1020:C1021"/>
    <mergeCell ref="D1020:D1021"/>
    <mergeCell ref="J1020:J1021"/>
    <mergeCell ref="K1020:K1021"/>
    <mergeCell ref="L1020:L1021"/>
    <mergeCell ref="M1020:M1021"/>
    <mergeCell ref="B1022:B1023"/>
    <mergeCell ref="C1022:C1023"/>
    <mergeCell ref="D1022:D1023"/>
    <mergeCell ref="J1022:J1023"/>
    <mergeCell ref="K1022:K1023"/>
    <mergeCell ref="L1022:L1023"/>
    <mergeCell ref="M1022:M1023"/>
    <mergeCell ref="J1011:J1012"/>
    <mergeCell ref="K1011:K1012"/>
    <mergeCell ref="L1011:L1012"/>
    <mergeCell ref="M1011:M1012"/>
    <mergeCell ref="B1013:B1014"/>
    <mergeCell ref="C1013:C1014"/>
    <mergeCell ref="D1013:D1014"/>
    <mergeCell ref="J1013:J1014"/>
    <mergeCell ref="K1013:K1014"/>
    <mergeCell ref="L1013:L1014"/>
    <mergeCell ref="M1013:M1014"/>
    <mergeCell ref="B1015:B1016"/>
    <mergeCell ref="C1015:C1016"/>
    <mergeCell ref="D1015:D1016"/>
    <mergeCell ref="J1015:J1016"/>
    <mergeCell ref="K1015:K1016"/>
    <mergeCell ref="L1015:L1016"/>
    <mergeCell ref="M1015:M1016"/>
    <mergeCell ref="J1005:J1006"/>
    <mergeCell ref="K1005:K1006"/>
    <mergeCell ref="L1005:L1006"/>
    <mergeCell ref="M1005:M1006"/>
    <mergeCell ref="B1007:B1008"/>
    <mergeCell ref="C1007:C1008"/>
    <mergeCell ref="D1007:D1008"/>
    <mergeCell ref="J1007:J1008"/>
    <mergeCell ref="K1007:K1008"/>
    <mergeCell ref="L1007:L1008"/>
    <mergeCell ref="M1007:M1008"/>
    <mergeCell ref="B1009:B1010"/>
    <mergeCell ref="C1009:C1010"/>
    <mergeCell ref="D1009:D1010"/>
    <mergeCell ref="J1009:J1010"/>
    <mergeCell ref="K1009:K1010"/>
    <mergeCell ref="L1009:L1010"/>
    <mergeCell ref="M1009:M1010"/>
    <mergeCell ref="B1620:B1621"/>
    <mergeCell ref="C1620:C1621"/>
    <mergeCell ref="D1620:D1621"/>
    <mergeCell ref="J1620:J1621"/>
    <mergeCell ref="K1620:K1621"/>
    <mergeCell ref="L1620:L1621"/>
    <mergeCell ref="M1620:M1621"/>
    <mergeCell ref="B1622:B1623"/>
    <mergeCell ref="C1622:C1623"/>
    <mergeCell ref="D1622:D1623"/>
    <mergeCell ref="J1622:J1623"/>
    <mergeCell ref="K1622:K1623"/>
    <mergeCell ref="L1622:L1623"/>
    <mergeCell ref="M1622:M1623"/>
    <mergeCell ref="B2182:B2183"/>
    <mergeCell ref="C2182:C2183"/>
    <mergeCell ref="D2182:D2183"/>
    <mergeCell ref="J2182:J2183"/>
    <mergeCell ref="K2182:K2183"/>
    <mergeCell ref="L2182:L2183"/>
    <mergeCell ref="M2182:M2183"/>
    <mergeCell ref="B1614:B1615"/>
    <mergeCell ref="C1614:C1615"/>
    <mergeCell ref="D1614:D1615"/>
    <mergeCell ref="J1614:J1615"/>
    <mergeCell ref="K1614:K1615"/>
    <mergeCell ref="L1614:L1615"/>
    <mergeCell ref="M1614:M1615"/>
    <mergeCell ref="B1616:B1617"/>
    <mergeCell ref="C1616:C1617"/>
    <mergeCell ref="D1616:D1617"/>
    <mergeCell ref="J1616:J1617"/>
    <mergeCell ref="K1616:K1617"/>
    <mergeCell ref="L1616:L1617"/>
    <mergeCell ref="M1616:M1617"/>
    <mergeCell ref="B1618:B1619"/>
    <mergeCell ref="C1618:C1619"/>
    <mergeCell ref="D1618:D1619"/>
    <mergeCell ref="J1618:J1619"/>
    <mergeCell ref="K1618:K1619"/>
    <mergeCell ref="L1618:L1619"/>
    <mergeCell ref="M1618:M1619"/>
    <mergeCell ref="B1606:B1607"/>
    <mergeCell ref="C1606:C1607"/>
    <mergeCell ref="D1606:D1607"/>
    <mergeCell ref="J1606:J1607"/>
    <mergeCell ref="K1606:K1607"/>
    <mergeCell ref="L1606:L1607"/>
    <mergeCell ref="M1606:M1607"/>
    <mergeCell ref="B1608:B1609"/>
    <mergeCell ref="C1608:C1609"/>
    <mergeCell ref="D1608:D1609"/>
    <mergeCell ref="J1608:J1609"/>
    <mergeCell ref="K1608:K1609"/>
    <mergeCell ref="L1608:L1609"/>
    <mergeCell ref="M1608:M1609"/>
    <mergeCell ref="B1610:B1611"/>
    <mergeCell ref="C1610:C1611"/>
    <mergeCell ref="D1610:D1611"/>
    <mergeCell ref="J1610:J1611"/>
    <mergeCell ref="K1610:K1611"/>
    <mergeCell ref="L1610:L1611"/>
    <mergeCell ref="M1610:M1611"/>
    <mergeCell ref="B1600:B1601"/>
    <mergeCell ref="C1600:C1601"/>
    <mergeCell ref="D1600:D1601"/>
    <mergeCell ref="J1600:J1601"/>
    <mergeCell ref="K1600:K1601"/>
    <mergeCell ref="L1600:L1601"/>
    <mergeCell ref="M1600:M1601"/>
    <mergeCell ref="B1602:B1603"/>
    <mergeCell ref="C1602:C1603"/>
    <mergeCell ref="D1602:D1603"/>
    <mergeCell ref="J1602:J1603"/>
    <mergeCell ref="K1602:K1603"/>
    <mergeCell ref="L1602:L1603"/>
    <mergeCell ref="M1602:M1603"/>
    <mergeCell ref="B1604:B1605"/>
    <mergeCell ref="C1604:C1605"/>
    <mergeCell ref="D1604:D1605"/>
    <mergeCell ref="J1604:J1605"/>
    <mergeCell ref="K1604:K1605"/>
    <mergeCell ref="L1604:L1605"/>
    <mergeCell ref="M1604:M1605"/>
    <mergeCell ref="B1594:B1595"/>
    <mergeCell ref="C1594:C1595"/>
    <mergeCell ref="D1594:D1595"/>
    <mergeCell ref="J1594:J1595"/>
    <mergeCell ref="K1594:K1595"/>
    <mergeCell ref="L1594:L1595"/>
    <mergeCell ref="M1594:M1595"/>
    <mergeCell ref="B1596:B1597"/>
    <mergeCell ref="C1596:C1597"/>
    <mergeCell ref="D1596:D1597"/>
    <mergeCell ref="J1596:J1597"/>
    <mergeCell ref="K1596:K1597"/>
    <mergeCell ref="L1596:L1597"/>
    <mergeCell ref="M1596:M1597"/>
    <mergeCell ref="B1598:B1599"/>
    <mergeCell ref="C1598:C1599"/>
    <mergeCell ref="D1598:D1599"/>
    <mergeCell ref="J1598:J1599"/>
    <mergeCell ref="K1598:K1599"/>
    <mergeCell ref="L1598:L1599"/>
    <mergeCell ref="M1598:M1599"/>
    <mergeCell ref="B1588:B1589"/>
    <mergeCell ref="C1588:C1589"/>
    <mergeCell ref="D1588:D1589"/>
    <mergeCell ref="J1588:J1589"/>
    <mergeCell ref="K1588:K1589"/>
    <mergeCell ref="L1588:L1589"/>
    <mergeCell ref="M1588:M1589"/>
    <mergeCell ref="B1590:B1591"/>
    <mergeCell ref="C1590:C1591"/>
    <mergeCell ref="D1590:D1591"/>
    <mergeCell ref="J1590:J1591"/>
    <mergeCell ref="K1590:K1591"/>
    <mergeCell ref="L1590:L1591"/>
    <mergeCell ref="M1590:M1591"/>
    <mergeCell ref="B1592:B1593"/>
    <mergeCell ref="C1592:C1593"/>
    <mergeCell ref="D1592:D1593"/>
    <mergeCell ref="J1592:J1593"/>
    <mergeCell ref="K1592:K1593"/>
    <mergeCell ref="L1592:L1593"/>
    <mergeCell ref="M1592:M1593"/>
    <mergeCell ref="B1582:B1583"/>
    <mergeCell ref="C1582:C1583"/>
    <mergeCell ref="D1582:D1583"/>
    <mergeCell ref="J1582:J1583"/>
    <mergeCell ref="K1582:K1583"/>
    <mergeCell ref="L1582:L1583"/>
    <mergeCell ref="M1582:M1583"/>
    <mergeCell ref="B1584:B1585"/>
    <mergeCell ref="C1584:C1585"/>
    <mergeCell ref="D1584:D1585"/>
    <mergeCell ref="J1584:J1585"/>
    <mergeCell ref="K1584:K1585"/>
    <mergeCell ref="L1584:L1585"/>
    <mergeCell ref="M1584:M1585"/>
    <mergeCell ref="B1586:B1587"/>
    <mergeCell ref="C1586:C1587"/>
    <mergeCell ref="D1586:D1587"/>
    <mergeCell ref="J1586:J1587"/>
    <mergeCell ref="K1586:K1587"/>
    <mergeCell ref="L1586:L1587"/>
    <mergeCell ref="M1586:M1587"/>
    <mergeCell ref="B1576:B1577"/>
    <mergeCell ref="C1576:C1577"/>
    <mergeCell ref="D1576:D1577"/>
    <mergeCell ref="J1576:J1577"/>
    <mergeCell ref="K1576:K1577"/>
    <mergeCell ref="L1576:L1577"/>
    <mergeCell ref="M1576:M1577"/>
    <mergeCell ref="B1578:B1579"/>
    <mergeCell ref="C1578:C1579"/>
    <mergeCell ref="D1578:D1579"/>
    <mergeCell ref="J1578:J1579"/>
    <mergeCell ref="K1578:K1579"/>
    <mergeCell ref="L1578:L1579"/>
    <mergeCell ref="M1578:M1579"/>
    <mergeCell ref="B1580:B1581"/>
    <mergeCell ref="C1580:C1581"/>
    <mergeCell ref="D1580:D1581"/>
    <mergeCell ref="J1580:J1581"/>
    <mergeCell ref="K1580:K1581"/>
    <mergeCell ref="L1580:L1581"/>
    <mergeCell ref="M1580:M1581"/>
    <mergeCell ref="B1569:B1570"/>
    <mergeCell ref="C1569:C1570"/>
    <mergeCell ref="D1569:D1570"/>
    <mergeCell ref="J1569:J1570"/>
    <mergeCell ref="K1569:K1570"/>
    <mergeCell ref="L1569:L1570"/>
    <mergeCell ref="M1569:M1570"/>
    <mergeCell ref="B1572:B1573"/>
    <mergeCell ref="C1572:C1573"/>
    <mergeCell ref="D1572:D1573"/>
    <mergeCell ref="J1572:J1573"/>
    <mergeCell ref="K1572:K1573"/>
    <mergeCell ref="L1572:L1573"/>
    <mergeCell ref="M1572:M1573"/>
    <mergeCell ref="B1574:B1575"/>
    <mergeCell ref="C1574:C1575"/>
    <mergeCell ref="D1574:D1575"/>
    <mergeCell ref="J1574:J1575"/>
    <mergeCell ref="K1574:K1575"/>
    <mergeCell ref="L1574:L1575"/>
    <mergeCell ref="M1574:M1575"/>
    <mergeCell ref="B1562:B1563"/>
    <mergeCell ref="C1562:C1563"/>
    <mergeCell ref="D1562:D1563"/>
    <mergeCell ref="J1562:J1563"/>
    <mergeCell ref="K1562:K1563"/>
    <mergeCell ref="L1562:L1563"/>
    <mergeCell ref="M1562:M1563"/>
    <mergeCell ref="B1565:B1566"/>
    <mergeCell ref="C1565:C1566"/>
    <mergeCell ref="D1565:D1566"/>
    <mergeCell ref="J1565:J1566"/>
    <mergeCell ref="K1565:K1566"/>
    <mergeCell ref="L1565:L1566"/>
    <mergeCell ref="M1565:M1566"/>
    <mergeCell ref="B1567:B1568"/>
    <mergeCell ref="C1567:C1568"/>
    <mergeCell ref="D1567:D1568"/>
    <mergeCell ref="J1567:J1568"/>
    <mergeCell ref="K1567:K1568"/>
    <mergeCell ref="L1567:L1568"/>
    <mergeCell ref="M1567:M1568"/>
    <mergeCell ref="B1555:B1556"/>
    <mergeCell ref="C1555:C1556"/>
    <mergeCell ref="D1555:D1556"/>
    <mergeCell ref="J1555:J1556"/>
    <mergeCell ref="K1555:K1556"/>
    <mergeCell ref="L1555:L1556"/>
    <mergeCell ref="M1555:M1556"/>
    <mergeCell ref="B1557:B1558"/>
    <mergeCell ref="C1557:C1558"/>
    <mergeCell ref="D1557:D1558"/>
    <mergeCell ref="J1557:J1558"/>
    <mergeCell ref="K1557:K1558"/>
    <mergeCell ref="L1557:L1558"/>
    <mergeCell ref="M1557:M1558"/>
    <mergeCell ref="B1559:B1560"/>
    <mergeCell ref="C1559:C1560"/>
    <mergeCell ref="D1559:D1560"/>
    <mergeCell ref="J1559:J1560"/>
    <mergeCell ref="K1559:K1560"/>
    <mergeCell ref="L1559:L1560"/>
    <mergeCell ref="M1559:M1560"/>
    <mergeCell ref="B1548:B1549"/>
    <mergeCell ref="C1548:C1549"/>
    <mergeCell ref="D1548:D1549"/>
    <mergeCell ref="J1548:J1549"/>
    <mergeCell ref="K1548:K1549"/>
    <mergeCell ref="L1548:L1549"/>
    <mergeCell ref="M1548:M1549"/>
    <mergeCell ref="B1551:B1552"/>
    <mergeCell ref="C1551:C1552"/>
    <mergeCell ref="D1551:D1552"/>
    <mergeCell ref="J1551:J1552"/>
    <mergeCell ref="K1551:K1552"/>
    <mergeCell ref="L1551:L1552"/>
    <mergeCell ref="M1551:M1552"/>
    <mergeCell ref="B1553:B1554"/>
    <mergeCell ref="C1553:C1554"/>
    <mergeCell ref="D1553:D1554"/>
    <mergeCell ref="J1553:J1554"/>
    <mergeCell ref="K1553:K1554"/>
    <mergeCell ref="L1553:L1554"/>
    <mergeCell ref="M1553:M1554"/>
    <mergeCell ref="B1541:B1542"/>
    <mergeCell ref="C1541:C1542"/>
    <mergeCell ref="D1541:D1542"/>
    <mergeCell ref="J1541:J1542"/>
    <mergeCell ref="K1541:K1542"/>
    <mergeCell ref="L1541:L1542"/>
    <mergeCell ref="M1541:M1542"/>
    <mergeCell ref="B1544:B1545"/>
    <mergeCell ref="C1544:C1545"/>
    <mergeCell ref="D1544:D1545"/>
    <mergeCell ref="J1544:J1545"/>
    <mergeCell ref="K1544:K1545"/>
    <mergeCell ref="L1544:L1545"/>
    <mergeCell ref="M1544:M1545"/>
    <mergeCell ref="B1546:B1547"/>
    <mergeCell ref="C1546:C1547"/>
    <mergeCell ref="D1546:D1547"/>
    <mergeCell ref="J1546:J1547"/>
    <mergeCell ref="K1546:K1547"/>
    <mergeCell ref="L1546:L1547"/>
    <mergeCell ref="M1546:M1547"/>
    <mergeCell ref="B1535:B1536"/>
    <mergeCell ref="C1535:C1536"/>
    <mergeCell ref="D1535:D1536"/>
    <mergeCell ref="J1535:J1536"/>
    <mergeCell ref="K1535:K1536"/>
    <mergeCell ref="L1535:L1536"/>
    <mergeCell ref="M1535:M1536"/>
    <mergeCell ref="B1537:B1538"/>
    <mergeCell ref="C1537:C1538"/>
    <mergeCell ref="D1537:D1538"/>
    <mergeCell ref="J1537:J1538"/>
    <mergeCell ref="K1537:K1538"/>
    <mergeCell ref="L1537:L1538"/>
    <mergeCell ref="M1537:M1538"/>
    <mergeCell ref="B1539:B1540"/>
    <mergeCell ref="C1539:C1540"/>
    <mergeCell ref="D1539:D1540"/>
    <mergeCell ref="J1539:J1540"/>
    <mergeCell ref="K1539:K1540"/>
    <mergeCell ref="L1539:L1540"/>
    <mergeCell ref="M1539:M1540"/>
    <mergeCell ref="B1528:B1529"/>
    <mergeCell ref="C1528:C1529"/>
    <mergeCell ref="D1528:D1529"/>
    <mergeCell ref="J1528:J1529"/>
    <mergeCell ref="K1528:K1529"/>
    <mergeCell ref="L1528:L1529"/>
    <mergeCell ref="M1528:M1529"/>
    <mergeCell ref="B1530:B1531"/>
    <mergeCell ref="C1530:C1531"/>
    <mergeCell ref="D1530:D1531"/>
    <mergeCell ref="J1530:J1531"/>
    <mergeCell ref="K1530:K1531"/>
    <mergeCell ref="L1530:L1531"/>
    <mergeCell ref="M1530:M1531"/>
    <mergeCell ref="B1533:B1534"/>
    <mergeCell ref="C1533:C1534"/>
    <mergeCell ref="D1533:D1534"/>
    <mergeCell ref="J1533:J1534"/>
    <mergeCell ref="K1533:K1534"/>
    <mergeCell ref="L1533:L1534"/>
    <mergeCell ref="M1533:M1534"/>
    <mergeCell ref="B1522:B1523"/>
    <mergeCell ref="C1522:C1523"/>
    <mergeCell ref="D1522:D1523"/>
    <mergeCell ref="J1522:J1523"/>
    <mergeCell ref="K1522:K1523"/>
    <mergeCell ref="L1522:L1523"/>
    <mergeCell ref="M1522:M1523"/>
    <mergeCell ref="B1524:B1525"/>
    <mergeCell ref="C1524:C1525"/>
    <mergeCell ref="D1524:D1525"/>
    <mergeCell ref="J1524:J1525"/>
    <mergeCell ref="K1524:K1525"/>
    <mergeCell ref="L1524:L1525"/>
    <mergeCell ref="M1524:M1525"/>
    <mergeCell ref="B1526:B1527"/>
    <mergeCell ref="C1526:C1527"/>
    <mergeCell ref="D1526:D1527"/>
    <mergeCell ref="J1526:J1527"/>
    <mergeCell ref="K1526:K1527"/>
    <mergeCell ref="L1526:L1527"/>
    <mergeCell ref="M1526:M1527"/>
    <mergeCell ref="K1515:K1516"/>
    <mergeCell ref="L1515:L1516"/>
    <mergeCell ref="M1515:M1516"/>
    <mergeCell ref="B1517:B1518"/>
    <mergeCell ref="C1517:C1518"/>
    <mergeCell ref="D1517:D1518"/>
    <mergeCell ref="J1517:J1518"/>
    <mergeCell ref="K1517:K1518"/>
    <mergeCell ref="L1517:L1518"/>
    <mergeCell ref="M1517:M1518"/>
    <mergeCell ref="B1519:B1520"/>
    <mergeCell ref="C1519:C1520"/>
    <mergeCell ref="D1519:D1520"/>
    <mergeCell ref="J1519:J1520"/>
    <mergeCell ref="K1519:K1520"/>
    <mergeCell ref="L1519:L1520"/>
    <mergeCell ref="M1519:M1520"/>
    <mergeCell ref="B1884:B1885"/>
    <mergeCell ref="C1884:C1885"/>
    <mergeCell ref="D1884:D1885"/>
    <mergeCell ref="J1884:J1885"/>
    <mergeCell ref="K1884:K1885"/>
    <mergeCell ref="L1884:L1885"/>
    <mergeCell ref="M1884:M1885"/>
    <mergeCell ref="B1886:B1887"/>
    <mergeCell ref="C1886:C1887"/>
    <mergeCell ref="D1886:D1887"/>
    <mergeCell ref="J1886:J1887"/>
    <mergeCell ref="K1886:K1887"/>
    <mergeCell ref="L1886:L1887"/>
    <mergeCell ref="M1886:M1887"/>
    <mergeCell ref="B1510:B1511"/>
    <mergeCell ref="C1510:C1511"/>
    <mergeCell ref="D1510:D1511"/>
    <mergeCell ref="J1510:J1511"/>
    <mergeCell ref="K1510:K1511"/>
    <mergeCell ref="L1510:L1511"/>
    <mergeCell ref="M1510:M1511"/>
    <mergeCell ref="B1512:B1513"/>
    <mergeCell ref="C1512:C1513"/>
    <mergeCell ref="D1512:D1513"/>
    <mergeCell ref="J1512:J1513"/>
    <mergeCell ref="K1512:K1513"/>
    <mergeCell ref="L1512:L1513"/>
    <mergeCell ref="M1512:M1513"/>
    <mergeCell ref="B1515:B1516"/>
    <mergeCell ref="C1515:C1516"/>
    <mergeCell ref="D1515:D1516"/>
    <mergeCell ref="J1515:J1516"/>
    <mergeCell ref="B1872:B1873"/>
    <mergeCell ref="C1872:C1873"/>
    <mergeCell ref="D1872:D1873"/>
    <mergeCell ref="J1872:J1873"/>
    <mergeCell ref="K1872:K1873"/>
    <mergeCell ref="L1872:L1873"/>
    <mergeCell ref="M1872:M1873"/>
    <mergeCell ref="B1875:B1876"/>
    <mergeCell ref="C1875:C1876"/>
    <mergeCell ref="D1875:D1876"/>
    <mergeCell ref="J1875:J1876"/>
    <mergeCell ref="K1875:K1876"/>
    <mergeCell ref="L1875:L1876"/>
    <mergeCell ref="M1875:M1876"/>
    <mergeCell ref="B1880:B1881"/>
    <mergeCell ref="C1880:C1881"/>
    <mergeCell ref="D1880:D1881"/>
    <mergeCell ref="J1880:J1881"/>
    <mergeCell ref="K1880:K1881"/>
    <mergeCell ref="L1880:L1881"/>
    <mergeCell ref="M1880:M1881"/>
    <mergeCell ref="B1862:B1863"/>
    <mergeCell ref="C1862:C1863"/>
    <mergeCell ref="D1862:D1863"/>
    <mergeCell ref="J1862:J1863"/>
    <mergeCell ref="K1862:K1863"/>
    <mergeCell ref="L1862:L1863"/>
    <mergeCell ref="M1862:M1863"/>
    <mergeCell ref="B1866:B1867"/>
    <mergeCell ref="C1866:C1867"/>
    <mergeCell ref="D1866:D1867"/>
    <mergeCell ref="J1866:J1867"/>
    <mergeCell ref="K1866:K1867"/>
    <mergeCell ref="L1866:L1867"/>
    <mergeCell ref="M1866:M1867"/>
    <mergeCell ref="B1870:B1871"/>
    <mergeCell ref="C1870:C1871"/>
    <mergeCell ref="D1870:D1871"/>
    <mergeCell ref="J1870:J1871"/>
    <mergeCell ref="K1870:K1871"/>
    <mergeCell ref="L1870:L1871"/>
    <mergeCell ref="M1870:M1871"/>
    <mergeCell ref="L1846:L1847"/>
    <mergeCell ref="M1846:M1847"/>
    <mergeCell ref="B1853:B1854"/>
    <mergeCell ref="C1853:C1854"/>
    <mergeCell ref="D1853:D1854"/>
    <mergeCell ref="J1853:J1854"/>
    <mergeCell ref="K1853:K1854"/>
    <mergeCell ref="L1853:L1854"/>
    <mergeCell ref="M1853:M1854"/>
    <mergeCell ref="B1858:B1859"/>
    <mergeCell ref="C1858:C1859"/>
    <mergeCell ref="D1858:D1859"/>
    <mergeCell ref="J1858:J1859"/>
    <mergeCell ref="K1858:K1859"/>
    <mergeCell ref="L1858:L1859"/>
    <mergeCell ref="M1858:M1859"/>
    <mergeCell ref="B1860:B1861"/>
    <mergeCell ref="C1860:C1861"/>
    <mergeCell ref="D1860:D1861"/>
    <mergeCell ref="J1860:J1861"/>
    <mergeCell ref="K1860:K1861"/>
    <mergeCell ref="L1860:L1861"/>
    <mergeCell ref="M1860:M1861"/>
    <mergeCell ref="B2450:B2451"/>
    <mergeCell ref="C2450:C2451"/>
    <mergeCell ref="D2450:D2451"/>
    <mergeCell ref="J2450:J2451"/>
    <mergeCell ref="K2450:K2451"/>
    <mergeCell ref="L2450:L2451"/>
    <mergeCell ref="M2450:M2451"/>
    <mergeCell ref="B2453:B2454"/>
    <mergeCell ref="C2453:C2454"/>
    <mergeCell ref="D2453:D2454"/>
    <mergeCell ref="J2453:J2454"/>
    <mergeCell ref="K2453:K2454"/>
    <mergeCell ref="L2453:L2454"/>
    <mergeCell ref="M2453:M2454"/>
    <mergeCell ref="B2455:B2458"/>
    <mergeCell ref="C2455:C2458"/>
    <mergeCell ref="D2455:D2458"/>
    <mergeCell ref="J2455:J2458"/>
    <mergeCell ref="K2455:K2458"/>
    <mergeCell ref="L2455:L2458"/>
    <mergeCell ref="M2455:M2458"/>
    <mergeCell ref="B2438:B2439"/>
    <mergeCell ref="C2438:C2439"/>
    <mergeCell ref="D2438:D2439"/>
    <mergeCell ref="J2438:J2439"/>
    <mergeCell ref="K2438:K2439"/>
    <mergeCell ref="L2438:L2439"/>
    <mergeCell ref="M2438:M2439"/>
    <mergeCell ref="B2444:B2445"/>
    <mergeCell ref="C2444:C2445"/>
    <mergeCell ref="D2444:D2445"/>
    <mergeCell ref="J2444:J2445"/>
    <mergeCell ref="K2444:K2445"/>
    <mergeCell ref="L2444:L2445"/>
    <mergeCell ref="M2444:M2445"/>
    <mergeCell ref="B2448:B2449"/>
    <mergeCell ref="C2448:C2449"/>
    <mergeCell ref="D2448:D2449"/>
    <mergeCell ref="J2448:J2449"/>
    <mergeCell ref="K2448:K2449"/>
    <mergeCell ref="L2448:L2449"/>
    <mergeCell ref="M2448:M2449"/>
    <mergeCell ref="B2428:B2429"/>
    <mergeCell ref="C2428:C2429"/>
    <mergeCell ref="D2428:D2429"/>
    <mergeCell ref="J2428:J2429"/>
    <mergeCell ref="K2428:K2429"/>
    <mergeCell ref="L2428:L2429"/>
    <mergeCell ref="M2428:M2429"/>
    <mergeCell ref="B2431:B2432"/>
    <mergeCell ref="C2431:C2432"/>
    <mergeCell ref="D2431:D2432"/>
    <mergeCell ref="J2431:J2432"/>
    <mergeCell ref="K2431:K2432"/>
    <mergeCell ref="L2431:L2432"/>
    <mergeCell ref="M2431:M2432"/>
    <mergeCell ref="B2435:B2437"/>
    <mergeCell ref="C2435:C2437"/>
    <mergeCell ref="D2435:D2437"/>
    <mergeCell ref="J2435:J2437"/>
    <mergeCell ref="K2435:K2437"/>
    <mergeCell ref="L2435:L2437"/>
    <mergeCell ref="M2435:M2437"/>
    <mergeCell ref="B2420:B2421"/>
    <mergeCell ref="C2420:C2421"/>
    <mergeCell ref="D2420:D2421"/>
    <mergeCell ref="J2420:J2421"/>
    <mergeCell ref="K2420:K2421"/>
    <mergeCell ref="L2420:L2421"/>
    <mergeCell ref="M2420:M2421"/>
    <mergeCell ref="B2424:B2425"/>
    <mergeCell ref="C2424:C2425"/>
    <mergeCell ref="D2424:D2425"/>
    <mergeCell ref="J2424:J2425"/>
    <mergeCell ref="K2424:K2425"/>
    <mergeCell ref="L2424:L2425"/>
    <mergeCell ref="M2424:M2425"/>
    <mergeCell ref="B2426:B2427"/>
    <mergeCell ref="C2426:C2427"/>
    <mergeCell ref="D2426:D2427"/>
    <mergeCell ref="J2426:J2427"/>
    <mergeCell ref="K2426:K2427"/>
    <mergeCell ref="L2426:L2427"/>
    <mergeCell ref="M2426:M2427"/>
    <mergeCell ref="B2411:B2413"/>
    <mergeCell ref="C2411:C2413"/>
    <mergeCell ref="D2411:D2413"/>
    <mergeCell ref="J2411:J2413"/>
    <mergeCell ref="K2411:K2413"/>
    <mergeCell ref="L2411:L2413"/>
    <mergeCell ref="M2411:M2413"/>
    <mergeCell ref="B2414:B2415"/>
    <mergeCell ref="C2414:C2415"/>
    <mergeCell ref="D2414:D2415"/>
    <mergeCell ref="J2414:J2415"/>
    <mergeCell ref="K2414:K2415"/>
    <mergeCell ref="L2414:L2415"/>
    <mergeCell ref="M2414:M2415"/>
    <mergeCell ref="B2417:B2419"/>
    <mergeCell ref="C2417:C2419"/>
    <mergeCell ref="D2417:D2419"/>
    <mergeCell ref="J2417:J2419"/>
    <mergeCell ref="K2417:K2419"/>
    <mergeCell ref="L2417:L2419"/>
    <mergeCell ref="M2417:M2419"/>
    <mergeCell ref="B2404:B2405"/>
    <mergeCell ref="C2404:C2405"/>
    <mergeCell ref="D2404:D2405"/>
    <mergeCell ref="J2404:J2405"/>
    <mergeCell ref="K2404:K2405"/>
    <mergeCell ref="L2404:L2405"/>
    <mergeCell ref="M2404:M2405"/>
    <mergeCell ref="B2406:B2407"/>
    <mergeCell ref="C2406:C2407"/>
    <mergeCell ref="D2406:D2407"/>
    <mergeCell ref="J2406:J2407"/>
    <mergeCell ref="K2406:K2407"/>
    <mergeCell ref="L2406:L2407"/>
    <mergeCell ref="M2406:M2407"/>
    <mergeCell ref="B2408:B2410"/>
    <mergeCell ref="C2408:C2410"/>
    <mergeCell ref="D2408:D2410"/>
    <mergeCell ref="J2408:J2410"/>
    <mergeCell ref="K2408:K2410"/>
    <mergeCell ref="L2408:L2410"/>
    <mergeCell ref="M2408:M2410"/>
    <mergeCell ref="B2394:B2395"/>
    <mergeCell ref="C2394:C2395"/>
    <mergeCell ref="D2394:D2395"/>
    <mergeCell ref="J2394:J2395"/>
    <mergeCell ref="K2394:K2395"/>
    <mergeCell ref="L2394:L2395"/>
    <mergeCell ref="M2394:M2395"/>
    <mergeCell ref="B2398:B2399"/>
    <mergeCell ref="C2398:C2399"/>
    <mergeCell ref="D2398:D2399"/>
    <mergeCell ref="J2398:J2399"/>
    <mergeCell ref="K2398:K2399"/>
    <mergeCell ref="L2398:L2399"/>
    <mergeCell ref="M2398:M2399"/>
    <mergeCell ref="B2400:B2403"/>
    <mergeCell ref="C2400:C2403"/>
    <mergeCell ref="D2400:D2403"/>
    <mergeCell ref="J2400:J2403"/>
    <mergeCell ref="K2400:K2403"/>
    <mergeCell ref="L2400:L2403"/>
    <mergeCell ref="M2400:M2403"/>
    <mergeCell ref="B2388:B2389"/>
    <mergeCell ref="C2388:C2389"/>
    <mergeCell ref="D2388:D2389"/>
    <mergeCell ref="J2388:J2389"/>
    <mergeCell ref="K2388:K2389"/>
    <mergeCell ref="L2388:L2389"/>
    <mergeCell ref="M2388:M2389"/>
    <mergeCell ref="B2390:B2391"/>
    <mergeCell ref="C2390:C2391"/>
    <mergeCell ref="D2390:D2391"/>
    <mergeCell ref="J2390:J2391"/>
    <mergeCell ref="K2390:K2391"/>
    <mergeCell ref="L2390:L2391"/>
    <mergeCell ref="M2390:M2391"/>
    <mergeCell ref="B2392:B2393"/>
    <mergeCell ref="C2392:C2393"/>
    <mergeCell ref="D2392:D2393"/>
    <mergeCell ref="J2392:J2393"/>
    <mergeCell ref="K2392:K2393"/>
    <mergeCell ref="L2392:L2393"/>
    <mergeCell ref="M2392:M2393"/>
    <mergeCell ref="B2374:B2375"/>
    <mergeCell ref="C2374:C2375"/>
    <mergeCell ref="D2374:D2375"/>
    <mergeCell ref="J2374:J2375"/>
    <mergeCell ref="K2374:K2375"/>
    <mergeCell ref="L2374:L2375"/>
    <mergeCell ref="M2374:M2375"/>
    <mergeCell ref="B2378:B2381"/>
    <mergeCell ref="C2378:C2381"/>
    <mergeCell ref="D2378:D2381"/>
    <mergeCell ref="J2378:J2381"/>
    <mergeCell ref="K2378:K2381"/>
    <mergeCell ref="L2378:L2381"/>
    <mergeCell ref="M2378:M2381"/>
    <mergeCell ref="B2385:B2387"/>
    <mergeCell ref="C2385:C2387"/>
    <mergeCell ref="D2385:D2387"/>
    <mergeCell ref="J2385:J2387"/>
    <mergeCell ref="K2385:K2387"/>
    <mergeCell ref="L2385:L2387"/>
    <mergeCell ref="M2385:M2387"/>
    <mergeCell ref="B2370:B2371"/>
    <mergeCell ref="C2370:C2371"/>
    <mergeCell ref="D2370:D2371"/>
    <mergeCell ref="J2370:J2371"/>
    <mergeCell ref="K2370:K2371"/>
    <mergeCell ref="L2370:L2371"/>
    <mergeCell ref="M2370:M2371"/>
    <mergeCell ref="B2364:B2365"/>
    <mergeCell ref="C2364:C2365"/>
    <mergeCell ref="D2364:D2365"/>
    <mergeCell ref="B2372:B2373"/>
    <mergeCell ref="C2372:C2373"/>
    <mergeCell ref="D2372:D2373"/>
    <mergeCell ref="J2372:J2373"/>
    <mergeCell ref="K2372:K2373"/>
    <mergeCell ref="L2372:L2373"/>
    <mergeCell ref="M2372:M2373"/>
    <mergeCell ref="B1301:B1302"/>
    <mergeCell ref="C1301:C1302"/>
    <mergeCell ref="D1301:D1302"/>
    <mergeCell ref="B1303:B1304"/>
    <mergeCell ref="C1303:C1304"/>
    <mergeCell ref="D1303:D1304"/>
    <mergeCell ref="J2364:J2365"/>
    <mergeCell ref="K2364:K2365"/>
    <mergeCell ref="L2364:L2365"/>
    <mergeCell ref="M2364:M2365"/>
    <mergeCell ref="B2366:B2367"/>
    <mergeCell ref="C2366:C2367"/>
    <mergeCell ref="D2366:D2367"/>
    <mergeCell ref="J2366:J2367"/>
    <mergeCell ref="K2366:K2367"/>
    <mergeCell ref="L2366:L2367"/>
    <mergeCell ref="M2366:M2367"/>
    <mergeCell ref="B1305:B1307"/>
    <mergeCell ref="C1305:C1307"/>
    <mergeCell ref="D1305:D1307"/>
    <mergeCell ref="B1308:B1309"/>
    <mergeCell ref="C1308:C1309"/>
    <mergeCell ref="D1308:D1309"/>
    <mergeCell ref="B1311:B1312"/>
    <mergeCell ref="C1311:C1312"/>
    <mergeCell ref="D1311:D1312"/>
    <mergeCell ref="B1313:B1314"/>
    <mergeCell ref="B1846:B1847"/>
    <mergeCell ref="C1846:C1847"/>
    <mergeCell ref="D1846:D1847"/>
    <mergeCell ref="J1846:J1847"/>
    <mergeCell ref="K1846:K1847"/>
    <mergeCell ref="B596:B605"/>
    <mergeCell ref="C596:C605"/>
    <mergeCell ref="D596:D605"/>
    <mergeCell ref="B606:B615"/>
    <mergeCell ref="C606:C615"/>
    <mergeCell ref="D606:D615"/>
    <mergeCell ref="B577:B586"/>
    <mergeCell ref="C577:C586"/>
    <mergeCell ref="D577:D586"/>
    <mergeCell ref="B587:B595"/>
    <mergeCell ref="C587:C595"/>
    <mergeCell ref="D587:D595"/>
    <mergeCell ref="C1297:C1298"/>
    <mergeCell ref="D1297:D1298"/>
    <mergeCell ref="B1299:B1300"/>
    <mergeCell ref="C1299:C1300"/>
    <mergeCell ref="D1299:D1300"/>
    <mergeCell ref="B1005:B1006"/>
    <mergeCell ref="C1005:C1006"/>
    <mergeCell ref="D1005:D1006"/>
    <mergeCell ref="B1011:B1012"/>
    <mergeCell ref="C1011:C1012"/>
    <mergeCell ref="D1011:D1012"/>
    <mergeCell ref="B1018:B1019"/>
    <mergeCell ref="C1018:C1019"/>
    <mergeCell ref="D1018:D1019"/>
    <mergeCell ref="B1024:B1025"/>
    <mergeCell ref="C1024:C1025"/>
    <mergeCell ref="D1024:D1025"/>
    <mergeCell ref="B1033:B1035"/>
    <mergeCell ref="C1033:C1035"/>
    <mergeCell ref="D1033:D1035"/>
    <mergeCell ref="B516:B525"/>
    <mergeCell ref="C516:C525"/>
    <mergeCell ref="D516:D525"/>
    <mergeCell ref="B526:B535"/>
    <mergeCell ref="C526:C535"/>
    <mergeCell ref="D526:D535"/>
    <mergeCell ref="B495:B505"/>
    <mergeCell ref="C495:C505"/>
    <mergeCell ref="D495:D505"/>
    <mergeCell ref="B506:B515"/>
    <mergeCell ref="C506:C515"/>
    <mergeCell ref="D506:D515"/>
    <mergeCell ref="B556:B565"/>
    <mergeCell ref="C556:C565"/>
    <mergeCell ref="D556:D565"/>
    <mergeCell ref="B566:B576"/>
    <mergeCell ref="C566:C576"/>
    <mergeCell ref="D566:D576"/>
    <mergeCell ref="B536:B545"/>
    <mergeCell ref="C536:C545"/>
    <mergeCell ref="D536:D545"/>
    <mergeCell ref="B546:B555"/>
    <mergeCell ref="C546:C555"/>
    <mergeCell ref="D546:D555"/>
    <mergeCell ref="B433:B442"/>
    <mergeCell ref="C433:C442"/>
    <mergeCell ref="D433:D442"/>
    <mergeCell ref="B443:B452"/>
    <mergeCell ref="C443:C452"/>
    <mergeCell ref="D443:D452"/>
    <mergeCell ref="B413:B421"/>
    <mergeCell ref="C413:C421"/>
    <mergeCell ref="D413:D421"/>
    <mergeCell ref="B422:B432"/>
    <mergeCell ref="C422:C432"/>
    <mergeCell ref="D422:D432"/>
    <mergeCell ref="B474:B483"/>
    <mergeCell ref="C474:C483"/>
    <mergeCell ref="D474:D483"/>
    <mergeCell ref="B484:B494"/>
    <mergeCell ref="C484:C494"/>
    <mergeCell ref="D484:D494"/>
    <mergeCell ref="B453:B463"/>
    <mergeCell ref="C453:C463"/>
    <mergeCell ref="D453:D463"/>
    <mergeCell ref="B464:B473"/>
    <mergeCell ref="C464:C473"/>
    <mergeCell ref="D464:D473"/>
    <mergeCell ref="B357:B366"/>
    <mergeCell ref="C357:C366"/>
    <mergeCell ref="D357:D366"/>
    <mergeCell ref="B367:B375"/>
    <mergeCell ref="C367:C375"/>
    <mergeCell ref="D367:D375"/>
    <mergeCell ref="B337:B346"/>
    <mergeCell ref="C337:C346"/>
    <mergeCell ref="D337:D346"/>
    <mergeCell ref="B347:B356"/>
    <mergeCell ref="C347:C356"/>
    <mergeCell ref="D347:D356"/>
    <mergeCell ref="B395:B403"/>
    <mergeCell ref="C395:C403"/>
    <mergeCell ref="D395:D403"/>
    <mergeCell ref="B404:B412"/>
    <mergeCell ref="C404:C412"/>
    <mergeCell ref="D404:D412"/>
    <mergeCell ref="B376:B385"/>
    <mergeCell ref="C376:C385"/>
    <mergeCell ref="D376:D385"/>
    <mergeCell ref="B386:B394"/>
    <mergeCell ref="C386:C394"/>
    <mergeCell ref="D386:D394"/>
    <mergeCell ref="B274:B283"/>
    <mergeCell ref="C274:C283"/>
    <mergeCell ref="D274:D283"/>
    <mergeCell ref="B284:B294"/>
    <mergeCell ref="C284:C294"/>
    <mergeCell ref="D284:D294"/>
    <mergeCell ref="B254:B263"/>
    <mergeCell ref="C254:C263"/>
    <mergeCell ref="D254:D263"/>
    <mergeCell ref="B264:B273"/>
    <mergeCell ref="C264:C273"/>
    <mergeCell ref="D264:D273"/>
    <mergeCell ref="B317:B326"/>
    <mergeCell ref="C317:C326"/>
    <mergeCell ref="D317:D326"/>
    <mergeCell ref="B327:B336"/>
    <mergeCell ref="C327:C336"/>
    <mergeCell ref="D327:D336"/>
    <mergeCell ref="B295:B305"/>
    <mergeCell ref="C295:C305"/>
    <mergeCell ref="D295:D305"/>
    <mergeCell ref="B306:B316"/>
    <mergeCell ref="C306:C316"/>
    <mergeCell ref="D306:D316"/>
    <mergeCell ref="C193:C202"/>
    <mergeCell ref="D193:D202"/>
    <mergeCell ref="B203:B212"/>
    <mergeCell ref="C203:C212"/>
    <mergeCell ref="D203:D212"/>
    <mergeCell ref="B172:B181"/>
    <mergeCell ref="C172:C181"/>
    <mergeCell ref="D172:D181"/>
    <mergeCell ref="B182:B192"/>
    <mergeCell ref="C182:C192"/>
    <mergeCell ref="D182:D192"/>
    <mergeCell ref="B233:B243"/>
    <mergeCell ref="C233:C243"/>
    <mergeCell ref="D233:D243"/>
    <mergeCell ref="B244:B253"/>
    <mergeCell ref="C244:C253"/>
    <mergeCell ref="D244:D253"/>
    <mergeCell ref="B213:B222"/>
    <mergeCell ref="C213:C222"/>
    <mergeCell ref="D213:D222"/>
    <mergeCell ref="B223:B232"/>
    <mergeCell ref="C223:C232"/>
    <mergeCell ref="D223:D232"/>
    <mergeCell ref="B121:B129"/>
    <mergeCell ref="C121:C129"/>
    <mergeCell ref="D121:D129"/>
    <mergeCell ref="K121:K129"/>
    <mergeCell ref="L121:L129"/>
    <mergeCell ref="M121:M129"/>
    <mergeCell ref="B766:B767"/>
    <mergeCell ref="C766:C767"/>
    <mergeCell ref="D766:D767"/>
    <mergeCell ref="J766:J767"/>
    <mergeCell ref="K766:K767"/>
    <mergeCell ref="L766:L767"/>
    <mergeCell ref="M766:M767"/>
    <mergeCell ref="B111:B120"/>
    <mergeCell ref="C111:C120"/>
    <mergeCell ref="D111:D120"/>
    <mergeCell ref="K111:K120"/>
    <mergeCell ref="L111:L120"/>
    <mergeCell ref="M111:M120"/>
    <mergeCell ref="B151:B161"/>
    <mergeCell ref="C151:C161"/>
    <mergeCell ref="D151:D161"/>
    <mergeCell ref="B162:B171"/>
    <mergeCell ref="C162:C171"/>
    <mergeCell ref="D162:D171"/>
    <mergeCell ref="B130:B139"/>
    <mergeCell ref="C130:C139"/>
    <mergeCell ref="D130:D139"/>
    <mergeCell ref="B140:B150"/>
    <mergeCell ref="C140:C150"/>
    <mergeCell ref="D140:D150"/>
    <mergeCell ref="B193:B202"/>
    <mergeCell ref="K762:K763"/>
    <mergeCell ref="L762:L763"/>
    <mergeCell ref="M762:M763"/>
    <mergeCell ref="B755:B756"/>
    <mergeCell ref="C755:C756"/>
    <mergeCell ref="D755:D756"/>
    <mergeCell ref="J755:J756"/>
    <mergeCell ref="K755:K756"/>
    <mergeCell ref="L755:L756"/>
    <mergeCell ref="M755:M756"/>
    <mergeCell ref="B757:B758"/>
    <mergeCell ref="C757:C758"/>
    <mergeCell ref="D757:D758"/>
    <mergeCell ref="J757:J758"/>
    <mergeCell ref="K757:K758"/>
    <mergeCell ref="L757:L758"/>
    <mergeCell ref="M757:M758"/>
    <mergeCell ref="K737:K738"/>
    <mergeCell ref="L737:L738"/>
    <mergeCell ref="M737:M738"/>
    <mergeCell ref="B749:B750"/>
    <mergeCell ref="C749:C750"/>
    <mergeCell ref="D749:D750"/>
    <mergeCell ref="J749:J750"/>
    <mergeCell ref="K749:K750"/>
    <mergeCell ref="L749:L750"/>
    <mergeCell ref="M749:M750"/>
    <mergeCell ref="B751:B752"/>
    <mergeCell ref="C751:C752"/>
    <mergeCell ref="D751:D752"/>
    <mergeCell ref="J751:J752"/>
    <mergeCell ref="K751:K752"/>
    <mergeCell ref="L751:L752"/>
    <mergeCell ref="M751:M752"/>
    <mergeCell ref="B745:B746"/>
    <mergeCell ref="C745:C746"/>
    <mergeCell ref="D745:D746"/>
    <mergeCell ref="J745:J746"/>
    <mergeCell ref="K745:K746"/>
    <mergeCell ref="L745:L746"/>
    <mergeCell ref="M745:M746"/>
    <mergeCell ref="B747:B748"/>
    <mergeCell ref="C747:C748"/>
    <mergeCell ref="D747:D748"/>
    <mergeCell ref="J747:J748"/>
    <mergeCell ref="K747:K748"/>
    <mergeCell ref="L747:L748"/>
    <mergeCell ref="M747:M748"/>
    <mergeCell ref="B1003:B1004"/>
    <mergeCell ref="C1003:C1004"/>
    <mergeCell ref="D1003:D1004"/>
    <mergeCell ref="J1003:J1004"/>
    <mergeCell ref="K1003:K1004"/>
    <mergeCell ref="L1003:L1004"/>
    <mergeCell ref="M1003:M1004"/>
    <mergeCell ref="B740:B741"/>
    <mergeCell ref="C740:C741"/>
    <mergeCell ref="D740:D741"/>
    <mergeCell ref="J740:J741"/>
    <mergeCell ref="K740:K741"/>
    <mergeCell ref="L740:L741"/>
    <mergeCell ref="M740:M741"/>
    <mergeCell ref="B743:B744"/>
    <mergeCell ref="C743:C744"/>
    <mergeCell ref="D743:D744"/>
    <mergeCell ref="J743:J744"/>
    <mergeCell ref="K743:K744"/>
    <mergeCell ref="L743:L744"/>
    <mergeCell ref="M743:M744"/>
    <mergeCell ref="B760:B761"/>
    <mergeCell ref="C760:C761"/>
    <mergeCell ref="D760:D761"/>
    <mergeCell ref="J760:J761"/>
    <mergeCell ref="K760:K761"/>
    <mergeCell ref="L760:L761"/>
    <mergeCell ref="M760:M761"/>
    <mergeCell ref="B762:B763"/>
    <mergeCell ref="C762:C763"/>
    <mergeCell ref="D762:D763"/>
    <mergeCell ref="J762:J763"/>
    <mergeCell ref="B730:B732"/>
    <mergeCell ref="C730:C732"/>
    <mergeCell ref="D730:D732"/>
    <mergeCell ref="J730:J732"/>
    <mergeCell ref="K730:K732"/>
    <mergeCell ref="L730:L732"/>
    <mergeCell ref="M730:M732"/>
    <mergeCell ref="B733:B734"/>
    <mergeCell ref="C733:C734"/>
    <mergeCell ref="D733:D734"/>
    <mergeCell ref="J733:J734"/>
    <mergeCell ref="K733:K734"/>
    <mergeCell ref="L733:L734"/>
    <mergeCell ref="M733:M734"/>
    <mergeCell ref="B1001:B1002"/>
    <mergeCell ref="C1001:C1002"/>
    <mergeCell ref="D1001:D1002"/>
    <mergeCell ref="J1001:J1002"/>
    <mergeCell ref="K1001:K1002"/>
    <mergeCell ref="L1001:L1002"/>
    <mergeCell ref="M1001:M1002"/>
    <mergeCell ref="B735:B736"/>
    <mergeCell ref="C735:C736"/>
    <mergeCell ref="D735:D736"/>
    <mergeCell ref="J735:J736"/>
    <mergeCell ref="K735:K736"/>
    <mergeCell ref="L735:L736"/>
    <mergeCell ref="M735:M736"/>
    <mergeCell ref="B737:B738"/>
    <mergeCell ref="C737:C738"/>
    <mergeCell ref="D737:D738"/>
    <mergeCell ref="J737:J738"/>
    <mergeCell ref="B995:B996"/>
    <mergeCell ref="C995:C996"/>
    <mergeCell ref="D995:D996"/>
    <mergeCell ref="J995:J996"/>
    <mergeCell ref="K995:K996"/>
    <mergeCell ref="L995:L996"/>
    <mergeCell ref="M995:M996"/>
    <mergeCell ref="B997:B1000"/>
    <mergeCell ref="C997:C1000"/>
    <mergeCell ref="D997:D1000"/>
    <mergeCell ref="J997:J1000"/>
    <mergeCell ref="K997:K1000"/>
    <mergeCell ref="L997:L1000"/>
    <mergeCell ref="M997:M1000"/>
    <mergeCell ref="B991:B992"/>
    <mergeCell ref="C991:C992"/>
    <mergeCell ref="D991:D992"/>
    <mergeCell ref="J991:J992"/>
    <mergeCell ref="K991:K992"/>
    <mergeCell ref="L991:L992"/>
    <mergeCell ref="M991:M992"/>
    <mergeCell ref="B993:B994"/>
    <mergeCell ref="C993:C994"/>
    <mergeCell ref="D993:D994"/>
    <mergeCell ref="J993:J994"/>
    <mergeCell ref="K993:K994"/>
    <mergeCell ref="L993:L994"/>
    <mergeCell ref="M993:M994"/>
    <mergeCell ref="B987:B988"/>
    <mergeCell ref="C987:C988"/>
    <mergeCell ref="D987:D988"/>
    <mergeCell ref="J987:J988"/>
    <mergeCell ref="K987:K988"/>
    <mergeCell ref="L987:L988"/>
    <mergeCell ref="M987:M988"/>
    <mergeCell ref="B989:B990"/>
    <mergeCell ref="C989:C990"/>
    <mergeCell ref="D989:D990"/>
    <mergeCell ref="J989:J990"/>
    <mergeCell ref="K989:K990"/>
    <mergeCell ref="L989:L990"/>
    <mergeCell ref="M989:M990"/>
    <mergeCell ref="B983:B984"/>
    <mergeCell ref="C983:C984"/>
    <mergeCell ref="D983:D984"/>
    <mergeCell ref="J983:J984"/>
    <mergeCell ref="K983:K984"/>
    <mergeCell ref="L983:L984"/>
    <mergeCell ref="M983:M984"/>
    <mergeCell ref="B985:B986"/>
    <mergeCell ref="C985:C986"/>
    <mergeCell ref="D985:D986"/>
    <mergeCell ref="J985:J986"/>
    <mergeCell ref="K985:K986"/>
    <mergeCell ref="L985:L986"/>
    <mergeCell ref="M985:M986"/>
    <mergeCell ref="B978:B979"/>
    <mergeCell ref="C978:C979"/>
    <mergeCell ref="D978:D979"/>
    <mergeCell ref="J978:J979"/>
    <mergeCell ref="K978:K979"/>
    <mergeCell ref="L978:L979"/>
    <mergeCell ref="M978:M979"/>
    <mergeCell ref="B980:B982"/>
    <mergeCell ref="C980:C982"/>
    <mergeCell ref="D980:D982"/>
    <mergeCell ref="J980:J982"/>
    <mergeCell ref="K980:K982"/>
    <mergeCell ref="L980:L982"/>
    <mergeCell ref="M980:M982"/>
    <mergeCell ref="B974:B975"/>
    <mergeCell ref="C974:C975"/>
    <mergeCell ref="D974:D975"/>
    <mergeCell ref="J974:J975"/>
    <mergeCell ref="K974:K975"/>
    <mergeCell ref="L974:L975"/>
    <mergeCell ref="M974:M975"/>
    <mergeCell ref="B976:B977"/>
    <mergeCell ref="C976:C977"/>
    <mergeCell ref="D976:D977"/>
    <mergeCell ref="J976:J977"/>
    <mergeCell ref="K976:K977"/>
    <mergeCell ref="L976:L977"/>
    <mergeCell ref="M976:M977"/>
    <mergeCell ref="B970:B971"/>
    <mergeCell ref="C970:C971"/>
    <mergeCell ref="D970:D971"/>
    <mergeCell ref="J970:J971"/>
    <mergeCell ref="K970:K971"/>
    <mergeCell ref="L970:L971"/>
    <mergeCell ref="M970:M971"/>
    <mergeCell ref="B972:B973"/>
    <mergeCell ref="C972:C973"/>
    <mergeCell ref="D972:D973"/>
    <mergeCell ref="J972:J973"/>
    <mergeCell ref="K972:K973"/>
    <mergeCell ref="L972:L973"/>
    <mergeCell ref="M972:M973"/>
    <mergeCell ref="B965:B966"/>
    <mergeCell ref="C965:C966"/>
    <mergeCell ref="D965:D966"/>
    <mergeCell ref="J965:J966"/>
    <mergeCell ref="K965:K966"/>
    <mergeCell ref="L965:L966"/>
    <mergeCell ref="M965:M966"/>
    <mergeCell ref="B967:B969"/>
    <mergeCell ref="C967:C969"/>
    <mergeCell ref="D967:D969"/>
    <mergeCell ref="J967:J969"/>
    <mergeCell ref="K967:K969"/>
    <mergeCell ref="L967:L969"/>
    <mergeCell ref="M967:M969"/>
    <mergeCell ref="B961:B962"/>
    <mergeCell ref="C961:C962"/>
    <mergeCell ref="D961:D962"/>
    <mergeCell ref="J961:J962"/>
    <mergeCell ref="K961:K962"/>
    <mergeCell ref="L961:L962"/>
    <mergeCell ref="M961:M962"/>
    <mergeCell ref="B963:B964"/>
    <mergeCell ref="C963:C964"/>
    <mergeCell ref="D963:D964"/>
    <mergeCell ref="J963:J964"/>
    <mergeCell ref="K963:K964"/>
    <mergeCell ref="L963:L964"/>
    <mergeCell ref="M963:M964"/>
    <mergeCell ref="B956:B957"/>
    <mergeCell ref="C956:C957"/>
    <mergeCell ref="D956:D957"/>
    <mergeCell ref="J956:J957"/>
    <mergeCell ref="K956:K957"/>
    <mergeCell ref="L956:L957"/>
    <mergeCell ref="M956:M957"/>
    <mergeCell ref="B958:B960"/>
    <mergeCell ref="C958:C960"/>
    <mergeCell ref="D958:D960"/>
    <mergeCell ref="J958:J960"/>
    <mergeCell ref="K958:K960"/>
    <mergeCell ref="L958:L960"/>
    <mergeCell ref="M958:M960"/>
    <mergeCell ref="B950:B951"/>
    <mergeCell ref="C950:C951"/>
    <mergeCell ref="D950:D951"/>
    <mergeCell ref="J950:J951"/>
    <mergeCell ref="K950:K951"/>
    <mergeCell ref="L950:L951"/>
    <mergeCell ref="M950:M951"/>
    <mergeCell ref="B952:B955"/>
    <mergeCell ref="C952:C955"/>
    <mergeCell ref="D952:D955"/>
    <mergeCell ref="J952:J955"/>
    <mergeCell ref="K952:K955"/>
    <mergeCell ref="L952:L955"/>
    <mergeCell ref="M952:M955"/>
    <mergeCell ref="B946:B947"/>
    <mergeCell ref="C946:C947"/>
    <mergeCell ref="D946:D947"/>
    <mergeCell ref="J946:J947"/>
    <mergeCell ref="K946:K947"/>
    <mergeCell ref="L946:L947"/>
    <mergeCell ref="M946:M947"/>
    <mergeCell ref="B948:B949"/>
    <mergeCell ref="C948:C949"/>
    <mergeCell ref="D948:D949"/>
    <mergeCell ref="J948:J949"/>
    <mergeCell ref="K948:K949"/>
    <mergeCell ref="L948:L949"/>
    <mergeCell ref="M948:M949"/>
    <mergeCell ref="B940:B942"/>
    <mergeCell ref="C940:C942"/>
    <mergeCell ref="D940:D942"/>
    <mergeCell ref="J940:J942"/>
    <mergeCell ref="K940:K942"/>
    <mergeCell ref="L940:L942"/>
    <mergeCell ref="M940:M942"/>
    <mergeCell ref="B943:B945"/>
    <mergeCell ref="C943:C945"/>
    <mergeCell ref="D943:D945"/>
    <mergeCell ref="J943:J945"/>
    <mergeCell ref="K943:K945"/>
    <mergeCell ref="L943:L945"/>
    <mergeCell ref="M943:M945"/>
    <mergeCell ref="B936:B937"/>
    <mergeCell ref="C936:C937"/>
    <mergeCell ref="D936:D937"/>
    <mergeCell ref="J936:J937"/>
    <mergeCell ref="K936:K937"/>
    <mergeCell ref="L936:L937"/>
    <mergeCell ref="M936:M937"/>
    <mergeCell ref="B938:B939"/>
    <mergeCell ref="C938:C939"/>
    <mergeCell ref="D938:D939"/>
    <mergeCell ref="J938:J939"/>
    <mergeCell ref="K938:K939"/>
    <mergeCell ref="L938:L939"/>
    <mergeCell ref="M938:M939"/>
    <mergeCell ref="B931:B933"/>
    <mergeCell ref="C931:C933"/>
    <mergeCell ref="D931:D933"/>
    <mergeCell ref="J931:J933"/>
    <mergeCell ref="K931:K933"/>
    <mergeCell ref="L931:L933"/>
    <mergeCell ref="M931:M933"/>
    <mergeCell ref="B934:B935"/>
    <mergeCell ref="C934:C935"/>
    <mergeCell ref="D934:D935"/>
    <mergeCell ref="J934:J935"/>
    <mergeCell ref="K934:K935"/>
    <mergeCell ref="L934:L935"/>
    <mergeCell ref="M934:M935"/>
    <mergeCell ref="B926:B927"/>
    <mergeCell ref="C926:C927"/>
    <mergeCell ref="D926:D927"/>
    <mergeCell ref="J926:J927"/>
    <mergeCell ref="K926:K927"/>
    <mergeCell ref="L926:L927"/>
    <mergeCell ref="M926:M927"/>
    <mergeCell ref="B928:B930"/>
    <mergeCell ref="C928:C930"/>
    <mergeCell ref="D928:D930"/>
    <mergeCell ref="J928:J930"/>
    <mergeCell ref="K928:K930"/>
    <mergeCell ref="L928:L930"/>
    <mergeCell ref="M928:M930"/>
    <mergeCell ref="B921:B922"/>
    <mergeCell ref="C921:C922"/>
    <mergeCell ref="D921:D922"/>
    <mergeCell ref="J921:J922"/>
    <mergeCell ref="K921:K922"/>
    <mergeCell ref="L921:L922"/>
    <mergeCell ref="M921:M922"/>
    <mergeCell ref="B923:B925"/>
    <mergeCell ref="C923:C925"/>
    <mergeCell ref="D923:D925"/>
    <mergeCell ref="J923:J925"/>
    <mergeCell ref="K923:K925"/>
    <mergeCell ref="L923:L925"/>
    <mergeCell ref="M923:M925"/>
    <mergeCell ref="B916:B917"/>
    <mergeCell ref="C916:C917"/>
    <mergeCell ref="D916:D917"/>
    <mergeCell ref="J916:J917"/>
    <mergeCell ref="K916:K917"/>
    <mergeCell ref="L916:L917"/>
    <mergeCell ref="M916:M917"/>
    <mergeCell ref="B919:B920"/>
    <mergeCell ref="C919:C920"/>
    <mergeCell ref="D919:D920"/>
    <mergeCell ref="J919:J920"/>
    <mergeCell ref="K919:K920"/>
    <mergeCell ref="L919:L920"/>
    <mergeCell ref="M919:M920"/>
    <mergeCell ref="B912:B913"/>
    <mergeCell ref="C912:C913"/>
    <mergeCell ref="D912:D913"/>
    <mergeCell ref="J912:J913"/>
    <mergeCell ref="K912:K913"/>
    <mergeCell ref="L912:L913"/>
    <mergeCell ref="M912:M913"/>
    <mergeCell ref="B914:B915"/>
    <mergeCell ref="C914:C915"/>
    <mergeCell ref="D914:D915"/>
    <mergeCell ref="J914:J915"/>
    <mergeCell ref="K914:K915"/>
    <mergeCell ref="L914:L915"/>
    <mergeCell ref="M914:M915"/>
    <mergeCell ref="B907:B909"/>
    <mergeCell ref="C907:C909"/>
    <mergeCell ref="D907:D909"/>
    <mergeCell ref="J907:J909"/>
    <mergeCell ref="K907:K909"/>
    <mergeCell ref="L907:L909"/>
    <mergeCell ref="M907:M909"/>
    <mergeCell ref="B910:B911"/>
    <mergeCell ref="C910:C911"/>
    <mergeCell ref="D910:D911"/>
    <mergeCell ref="J910:J911"/>
    <mergeCell ref="K910:K911"/>
    <mergeCell ref="L910:L911"/>
    <mergeCell ref="M910:M911"/>
    <mergeCell ref="B902:B903"/>
    <mergeCell ref="C902:C903"/>
    <mergeCell ref="D902:D903"/>
    <mergeCell ref="J902:J903"/>
    <mergeCell ref="K902:K903"/>
    <mergeCell ref="L902:L903"/>
    <mergeCell ref="M902:M903"/>
    <mergeCell ref="B904:B906"/>
    <mergeCell ref="C904:C906"/>
    <mergeCell ref="D904:D906"/>
    <mergeCell ref="J904:J906"/>
    <mergeCell ref="K904:K906"/>
    <mergeCell ref="L904:L906"/>
    <mergeCell ref="M904:M906"/>
    <mergeCell ref="B898:B899"/>
    <mergeCell ref="C898:C899"/>
    <mergeCell ref="D898:D899"/>
    <mergeCell ref="J898:J899"/>
    <mergeCell ref="K898:K899"/>
    <mergeCell ref="L898:L899"/>
    <mergeCell ref="M898:M899"/>
    <mergeCell ref="B900:B901"/>
    <mergeCell ref="C900:C901"/>
    <mergeCell ref="D900:D901"/>
    <mergeCell ref="J900:J901"/>
    <mergeCell ref="K900:K901"/>
    <mergeCell ref="L900:L901"/>
    <mergeCell ref="M900:M901"/>
    <mergeCell ref="B893:B894"/>
    <mergeCell ref="C893:C894"/>
    <mergeCell ref="D893:D894"/>
    <mergeCell ref="J893:J894"/>
    <mergeCell ref="K893:K894"/>
    <mergeCell ref="L893:L894"/>
    <mergeCell ref="M893:M894"/>
    <mergeCell ref="B895:B897"/>
    <mergeCell ref="C895:C897"/>
    <mergeCell ref="D895:D897"/>
    <mergeCell ref="J895:J897"/>
    <mergeCell ref="K895:K897"/>
    <mergeCell ref="L895:L897"/>
    <mergeCell ref="M895:M897"/>
    <mergeCell ref="B888:B890"/>
    <mergeCell ref="C888:C890"/>
    <mergeCell ref="D888:D890"/>
    <mergeCell ref="J888:J890"/>
    <mergeCell ref="K888:K890"/>
    <mergeCell ref="L888:L890"/>
    <mergeCell ref="M888:M890"/>
    <mergeCell ref="B891:B892"/>
    <mergeCell ref="C891:C892"/>
    <mergeCell ref="D891:D892"/>
    <mergeCell ref="J891:J892"/>
    <mergeCell ref="K891:K892"/>
    <mergeCell ref="L891:L892"/>
    <mergeCell ref="M891:M892"/>
    <mergeCell ref="B882:B884"/>
    <mergeCell ref="C882:C884"/>
    <mergeCell ref="D882:D884"/>
    <mergeCell ref="J882:J884"/>
    <mergeCell ref="K882:K884"/>
    <mergeCell ref="L882:L884"/>
    <mergeCell ref="M882:M884"/>
    <mergeCell ref="B885:B887"/>
    <mergeCell ref="C885:C887"/>
    <mergeCell ref="D885:D887"/>
    <mergeCell ref="J885:J887"/>
    <mergeCell ref="K885:K887"/>
    <mergeCell ref="L885:L887"/>
    <mergeCell ref="M885:M887"/>
    <mergeCell ref="B875:B878"/>
    <mergeCell ref="C875:C878"/>
    <mergeCell ref="D875:D878"/>
    <mergeCell ref="J875:J878"/>
    <mergeCell ref="K875:K878"/>
    <mergeCell ref="L875:L878"/>
    <mergeCell ref="M875:M878"/>
    <mergeCell ref="B879:B881"/>
    <mergeCell ref="C879:C881"/>
    <mergeCell ref="D879:D881"/>
    <mergeCell ref="J879:J881"/>
    <mergeCell ref="K879:K881"/>
    <mergeCell ref="L879:L881"/>
    <mergeCell ref="M879:M881"/>
    <mergeCell ref="B867:B871"/>
    <mergeCell ref="C867:C871"/>
    <mergeCell ref="D867:D871"/>
    <mergeCell ref="J867:J871"/>
    <mergeCell ref="K867:K871"/>
    <mergeCell ref="L867:L871"/>
    <mergeCell ref="M867:M871"/>
    <mergeCell ref="B872:B874"/>
    <mergeCell ref="C872:C874"/>
    <mergeCell ref="D872:D874"/>
    <mergeCell ref="J872:J874"/>
    <mergeCell ref="K872:K874"/>
    <mergeCell ref="L872:L874"/>
    <mergeCell ref="M872:M874"/>
    <mergeCell ref="B861:B862"/>
    <mergeCell ref="C861:C862"/>
    <mergeCell ref="D861:D862"/>
    <mergeCell ref="J861:J862"/>
    <mergeCell ref="K861:K862"/>
    <mergeCell ref="L861:L862"/>
    <mergeCell ref="M861:M862"/>
    <mergeCell ref="B863:B866"/>
    <mergeCell ref="C863:C866"/>
    <mergeCell ref="D863:D866"/>
    <mergeCell ref="J863:J866"/>
    <mergeCell ref="K863:K866"/>
    <mergeCell ref="L863:L866"/>
    <mergeCell ref="M863:M866"/>
    <mergeCell ref="B855:B858"/>
    <mergeCell ref="C855:C858"/>
    <mergeCell ref="D855:D858"/>
    <mergeCell ref="J855:J858"/>
    <mergeCell ref="K855:K858"/>
    <mergeCell ref="L855:L858"/>
    <mergeCell ref="M855:M858"/>
    <mergeCell ref="B859:B860"/>
    <mergeCell ref="C859:C860"/>
    <mergeCell ref="D859:D860"/>
    <mergeCell ref="J859:J860"/>
    <mergeCell ref="K859:K860"/>
    <mergeCell ref="L859:L860"/>
    <mergeCell ref="M859:M860"/>
    <mergeCell ref="B847:B850"/>
    <mergeCell ref="C847:C850"/>
    <mergeCell ref="D847:D850"/>
    <mergeCell ref="J847:J850"/>
    <mergeCell ref="K847:K850"/>
    <mergeCell ref="L847:L850"/>
    <mergeCell ref="M847:M850"/>
    <mergeCell ref="B851:B854"/>
    <mergeCell ref="C851:C854"/>
    <mergeCell ref="D851:D854"/>
    <mergeCell ref="J851:J854"/>
    <mergeCell ref="K851:K854"/>
    <mergeCell ref="L851:L854"/>
    <mergeCell ref="M851:M854"/>
    <mergeCell ref="B842:B844"/>
    <mergeCell ref="C842:C844"/>
    <mergeCell ref="D842:D844"/>
    <mergeCell ref="J842:J844"/>
    <mergeCell ref="K842:K844"/>
    <mergeCell ref="L842:L844"/>
    <mergeCell ref="M842:M844"/>
    <mergeCell ref="B845:B846"/>
    <mergeCell ref="C845:C846"/>
    <mergeCell ref="D845:D846"/>
    <mergeCell ref="J845:J846"/>
    <mergeCell ref="K845:K846"/>
    <mergeCell ref="L845:L846"/>
    <mergeCell ref="M845:M846"/>
    <mergeCell ref="B834:B837"/>
    <mergeCell ref="C834:C837"/>
    <mergeCell ref="D834:D837"/>
    <mergeCell ref="J834:J837"/>
    <mergeCell ref="K834:K837"/>
    <mergeCell ref="L834:L837"/>
    <mergeCell ref="M834:M837"/>
    <mergeCell ref="B838:B841"/>
    <mergeCell ref="C838:C841"/>
    <mergeCell ref="D838:D841"/>
    <mergeCell ref="J838:J841"/>
    <mergeCell ref="K838:K841"/>
    <mergeCell ref="L838:L841"/>
    <mergeCell ref="M838:M841"/>
    <mergeCell ref="B828:B829"/>
    <mergeCell ref="C828:C829"/>
    <mergeCell ref="D828:D829"/>
    <mergeCell ref="J828:J829"/>
    <mergeCell ref="K828:K829"/>
    <mergeCell ref="L828:L829"/>
    <mergeCell ref="M828:M829"/>
    <mergeCell ref="B830:B833"/>
    <mergeCell ref="C830:C833"/>
    <mergeCell ref="D830:D833"/>
    <mergeCell ref="J830:J833"/>
    <mergeCell ref="K830:K833"/>
    <mergeCell ref="L830:L833"/>
    <mergeCell ref="M830:M833"/>
    <mergeCell ref="B822:B823"/>
    <mergeCell ref="C822:C823"/>
    <mergeCell ref="D822:D823"/>
    <mergeCell ref="J822:J823"/>
    <mergeCell ref="K822:K823"/>
    <mergeCell ref="L822:L823"/>
    <mergeCell ref="M822:M823"/>
    <mergeCell ref="B825:B827"/>
    <mergeCell ref="C825:C827"/>
    <mergeCell ref="D825:D827"/>
    <mergeCell ref="J825:J827"/>
    <mergeCell ref="K825:K827"/>
    <mergeCell ref="L825:L827"/>
    <mergeCell ref="M825:M827"/>
    <mergeCell ref="D820:D821"/>
    <mergeCell ref="J820:J821"/>
    <mergeCell ref="K820:K821"/>
    <mergeCell ref="L820:L821"/>
    <mergeCell ref="M820:M821"/>
    <mergeCell ref="B811:B813"/>
    <mergeCell ref="C811:C813"/>
    <mergeCell ref="D811:D813"/>
    <mergeCell ref="J811:J813"/>
    <mergeCell ref="K811:K813"/>
    <mergeCell ref="L811:L813"/>
    <mergeCell ref="M811:M813"/>
    <mergeCell ref="B815:B817"/>
    <mergeCell ref="C815:C817"/>
    <mergeCell ref="D815:D817"/>
    <mergeCell ref="J815:J817"/>
    <mergeCell ref="K815:K817"/>
    <mergeCell ref="L815:L817"/>
    <mergeCell ref="M815:M817"/>
    <mergeCell ref="L809:L810"/>
    <mergeCell ref="M809:M810"/>
    <mergeCell ref="B802:B803"/>
    <mergeCell ref="C802:C803"/>
    <mergeCell ref="D802:D803"/>
    <mergeCell ref="J802:J803"/>
    <mergeCell ref="K802:K803"/>
    <mergeCell ref="L802:L803"/>
    <mergeCell ref="M802:M803"/>
    <mergeCell ref="B804:B806"/>
    <mergeCell ref="C804:C806"/>
    <mergeCell ref="D804:D806"/>
    <mergeCell ref="J804:J806"/>
    <mergeCell ref="K804:K806"/>
    <mergeCell ref="L804:L806"/>
    <mergeCell ref="M804:M806"/>
    <mergeCell ref="B818:B819"/>
    <mergeCell ref="C818:C819"/>
    <mergeCell ref="D818:D819"/>
    <mergeCell ref="J818:J819"/>
    <mergeCell ref="K818:K819"/>
    <mergeCell ref="L818:L819"/>
    <mergeCell ref="M818:M819"/>
    <mergeCell ref="L796:L799"/>
    <mergeCell ref="M796:M799"/>
    <mergeCell ref="B800:B801"/>
    <mergeCell ref="C800:C801"/>
    <mergeCell ref="D800:D801"/>
    <mergeCell ref="J800:J801"/>
    <mergeCell ref="K800:K801"/>
    <mergeCell ref="L800:L801"/>
    <mergeCell ref="M800:M801"/>
    <mergeCell ref="B2146:B2148"/>
    <mergeCell ref="C2146:C2148"/>
    <mergeCell ref="D2146:D2148"/>
    <mergeCell ref="J2146:J2148"/>
    <mergeCell ref="K2146:K2148"/>
    <mergeCell ref="L2146:L2148"/>
    <mergeCell ref="M2146:M2148"/>
    <mergeCell ref="B793:B795"/>
    <mergeCell ref="C793:C795"/>
    <mergeCell ref="D793:D795"/>
    <mergeCell ref="J793:J795"/>
    <mergeCell ref="K793:K795"/>
    <mergeCell ref="L793:L795"/>
    <mergeCell ref="M793:M795"/>
    <mergeCell ref="B807:B808"/>
    <mergeCell ref="C807:C808"/>
    <mergeCell ref="D807:D808"/>
    <mergeCell ref="J807:J808"/>
    <mergeCell ref="K807:K808"/>
    <mergeCell ref="L807:L808"/>
    <mergeCell ref="M807:M808"/>
    <mergeCell ref="B809:B810"/>
    <mergeCell ref="C809:C810"/>
    <mergeCell ref="B2136:B2138"/>
    <mergeCell ref="C2136:C2138"/>
    <mergeCell ref="D2136:D2138"/>
    <mergeCell ref="J2136:J2138"/>
    <mergeCell ref="K2136:K2138"/>
    <mergeCell ref="L2136:L2138"/>
    <mergeCell ref="M2136:M2138"/>
    <mergeCell ref="B2143:B2145"/>
    <mergeCell ref="C2143:C2145"/>
    <mergeCell ref="D2143:D2145"/>
    <mergeCell ref="J2143:J2145"/>
    <mergeCell ref="K2143:K2145"/>
    <mergeCell ref="L2143:L2145"/>
    <mergeCell ref="M2143:M2145"/>
    <mergeCell ref="B2128:B2131"/>
    <mergeCell ref="C2128:C2131"/>
    <mergeCell ref="D2128:D2131"/>
    <mergeCell ref="J2128:J2131"/>
    <mergeCell ref="K2128:K2131"/>
    <mergeCell ref="L2128:L2131"/>
    <mergeCell ref="M2128:M2131"/>
    <mergeCell ref="B2132:B2134"/>
    <mergeCell ref="C2132:C2134"/>
    <mergeCell ref="D2132:D2134"/>
    <mergeCell ref="J2132:J2134"/>
    <mergeCell ref="K2132:K2134"/>
    <mergeCell ref="L2132:L2134"/>
    <mergeCell ref="M2132:M2134"/>
    <mergeCell ref="B2121:B2122"/>
    <mergeCell ref="C2121:C2122"/>
    <mergeCell ref="D2121:D2122"/>
    <mergeCell ref="J2121:J2122"/>
    <mergeCell ref="K2121:K2122"/>
    <mergeCell ref="L2121:L2122"/>
    <mergeCell ref="M2121:M2122"/>
    <mergeCell ref="B2125:B2127"/>
    <mergeCell ref="C2125:C2127"/>
    <mergeCell ref="D2125:D2127"/>
    <mergeCell ref="J2125:J2127"/>
    <mergeCell ref="K2125:K2127"/>
    <mergeCell ref="L2125:L2127"/>
    <mergeCell ref="M2125:M2127"/>
    <mergeCell ref="B2115:B2117"/>
    <mergeCell ref="C2115:C2117"/>
    <mergeCell ref="D2115:D2117"/>
    <mergeCell ref="J2115:J2117"/>
    <mergeCell ref="K2115:K2117"/>
    <mergeCell ref="L2115:L2117"/>
    <mergeCell ref="M2115:M2117"/>
    <mergeCell ref="B2118:B2120"/>
    <mergeCell ref="C2118:C2120"/>
    <mergeCell ref="D2118:D2120"/>
    <mergeCell ref="J2118:J2120"/>
    <mergeCell ref="K2118:K2120"/>
    <mergeCell ref="L2118:L2120"/>
    <mergeCell ref="M2118:M2120"/>
    <mergeCell ref="B2109:B2110"/>
    <mergeCell ref="C2109:C2110"/>
    <mergeCell ref="D2109:D2110"/>
    <mergeCell ref="J2109:J2110"/>
    <mergeCell ref="K2109:K2110"/>
    <mergeCell ref="L2109:L2110"/>
    <mergeCell ref="M2109:M2110"/>
    <mergeCell ref="B2111:B2113"/>
    <mergeCell ref="C2111:C2113"/>
    <mergeCell ref="D2111:D2113"/>
    <mergeCell ref="J2111:J2113"/>
    <mergeCell ref="K2111:K2113"/>
    <mergeCell ref="L2111:L2113"/>
    <mergeCell ref="M2111:M2113"/>
    <mergeCell ref="B2103:B2105"/>
    <mergeCell ref="C2103:C2105"/>
    <mergeCell ref="D2103:D2105"/>
    <mergeCell ref="J2103:J2105"/>
    <mergeCell ref="K2103:K2105"/>
    <mergeCell ref="L2103:L2105"/>
    <mergeCell ref="M2103:M2105"/>
    <mergeCell ref="B2106:B2108"/>
    <mergeCell ref="C2106:C2108"/>
    <mergeCell ref="D2106:D2108"/>
    <mergeCell ref="J2106:J2108"/>
    <mergeCell ref="K2106:K2108"/>
    <mergeCell ref="L2106:L2108"/>
    <mergeCell ref="M2106:M2108"/>
    <mergeCell ref="B2095:B2097"/>
    <mergeCell ref="C2095:C2097"/>
    <mergeCell ref="D2095:D2097"/>
    <mergeCell ref="J2095:J2097"/>
    <mergeCell ref="K2095:K2097"/>
    <mergeCell ref="L2095:L2097"/>
    <mergeCell ref="M2095:M2097"/>
    <mergeCell ref="B2100:B2102"/>
    <mergeCell ref="C2100:C2102"/>
    <mergeCell ref="D2100:D2102"/>
    <mergeCell ref="J2100:J2102"/>
    <mergeCell ref="K2100:K2102"/>
    <mergeCell ref="L2100:L2102"/>
    <mergeCell ref="M2100:M2102"/>
    <mergeCell ref="B2084:B2087"/>
    <mergeCell ref="C2084:C2087"/>
    <mergeCell ref="D2084:D2087"/>
    <mergeCell ref="J2084:J2087"/>
    <mergeCell ref="K2084:K2087"/>
    <mergeCell ref="L2084:L2087"/>
    <mergeCell ref="M2084:M2087"/>
    <mergeCell ref="B2090:B2094"/>
    <mergeCell ref="C2090:C2094"/>
    <mergeCell ref="D2090:D2094"/>
    <mergeCell ref="J2090:J2094"/>
    <mergeCell ref="K2090:K2094"/>
    <mergeCell ref="L2090:L2094"/>
    <mergeCell ref="M2090:M2094"/>
    <mergeCell ref="B2076:B2078"/>
    <mergeCell ref="C2076:C2078"/>
    <mergeCell ref="D2076:D2078"/>
    <mergeCell ref="J2076:J2078"/>
    <mergeCell ref="K2076:K2078"/>
    <mergeCell ref="L2076:L2078"/>
    <mergeCell ref="M2076:M2078"/>
    <mergeCell ref="B2080:B2081"/>
    <mergeCell ref="C2080:C2081"/>
    <mergeCell ref="D2080:D2081"/>
    <mergeCell ref="J2080:J2081"/>
    <mergeCell ref="K2080:K2081"/>
    <mergeCell ref="L2080:L2081"/>
    <mergeCell ref="M2080:M2081"/>
    <mergeCell ref="B2068:B2069"/>
    <mergeCell ref="C2068:C2069"/>
    <mergeCell ref="D2068:D2069"/>
    <mergeCell ref="J2068:J2069"/>
    <mergeCell ref="K2068:K2069"/>
    <mergeCell ref="L2068:L2069"/>
    <mergeCell ref="M2068:M2069"/>
    <mergeCell ref="B2071:B2072"/>
    <mergeCell ref="C2071:C2072"/>
    <mergeCell ref="D2071:D2072"/>
    <mergeCell ref="J2071:J2072"/>
    <mergeCell ref="K2071:K2072"/>
    <mergeCell ref="L2071:L2072"/>
    <mergeCell ref="M2071:M2072"/>
    <mergeCell ref="B2062:B2063"/>
    <mergeCell ref="C2062:C2063"/>
    <mergeCell ref="D2062:D2063"/>
    <mergeCell ref="J2062:J2063"/>
    <mergeCell ref="K2062:K2063"/>
    <mergeCell ref="L2062:L2063"/>
    <mergeCell ref="M2062:M2063"/>
    <mergeCell ref="B2065:B2066"/>
    <mergeCell ref="C2065:C2066"/>
    <mergeCell ref="D2065:D2066"/>
    <mergeCell ref="J2065:J2066"/>
    <mergeCell ref="K2065:K2066"/>
    <mergeCell ref="L2065:L2066"/>
    <mergeCell ref="M2065:M2066"/>
    <mergeCell ref="B2055:B2057"/>
    <mergeCell ref="C2055:C2057"/>
    <mergeCell ref="D2055:D2057"/>
    <mergeCell ref="J2055:J2057"/>
    <mergeCell ref="K2055:K2057"/>
    <mergeCell ref="L2055:L2057"/>
    <mergeCell ref="M2055:M2057"/>
    <mergeCell ref="B2058:B2060"/>
    <mergeCell ref="C2058:C2060"/>
    <mergeCell ref="D2058:D2060"/>
    <mergeCell ref="J2058:J2060"/>
    <mergeCell ref="K2058:K2060"/>
    <mergeCell ref="L2058:L2060"/>
    <mergeCell ref="M2058:M2060"/>
    <mergeCell ref="B2051:B2052"/>
    <mergeCell ref="C2051:C2052"/>
    <mergeCell ref="J2051:J2052"/>
    <mergeCell ref="K2051:K2052"/>
    <mergeCell ref="L2051:L2052"/>
    <mergeCell ref="M2051:M2052"/>
    <mergeCell ref="B2053:B2054"/>
    <mergeCell ref="C2053:C2054"/>
    <mergeCell ref="J2053:J2054"/>
    <mergeCell ref="K2053:K2054"/>
    <mergeCell ref="L2053:L2054"/>
    <mergeCell ref="M2053:M2054"/>
    <mergeCell ref="B2044:B2046"/>
    <mergeCell ref="C2044:C2046"/>
    <mergeCell ref="D2044:D2046"/>
    <mergeCell ref="J2044:J2046"/>
    <mergeCell ref="K2044:K2046"/>
    <mergeCell ref="L2044:L2046"/>
    <mergeCell ref="M2044:M2046"/>
    <mergeCell ref="B2047:B2050"/>
    <mergeCell ref="C2047:C2050"/>
    <mergeCell ref="D2047:D2050"/>
    <mergeCell ref="J2047:J2050"/>
    <mergeCell ref="K2047:K2050"/>
    <mergeCell ref="L2047:L2050"/>
    <mergeCell ref="M2047:M2050"/>
    <mergeCell ref="B2035:B2037"/>
    <mergeCell ref="C2035:C2037"/>
    <mergeCell ref="D2035:D2037"/>
    <mergeCell ref="J2035:J2037"/>
    <mergeCell ref="K2035:K2037"/>
    <mergeCell ref="L2035:L2037"/>
    <mergeCell ref="M2035:M2037"/>
    <mergeCell ref="B2041:B2042"/>
    <mergeCell ref="C2041:C2042"/>
    <mergeCell ref="D2041:D2042"/>
    <mergeCell ref="J2041:J2042"/>
    <mergeCell ref="K2041:K2042"/>
    <mergeCell ref="L2041:L2042"/>
    <mergeCell ref="M2041:M2042"/>
    <mergeCell ref="B2030:B2032"/>
    <mergeCell ref="C2030:C2032"/>
    <mergeCell ref="D2030:D2032"/>
    <mergeCell ref="J2030:J2032"/>
    <mergeCell ref="K2030:K2032"/>
    <mergeCell ref="L2030:L2032"/>
    <mergeCell ref="M2030:M2032"/>
    <mergeCell ref="B2033:B2034"/>
    <mergeCell ref="C2033:C2034"/>
    <mergeCell ref="D2033:D2034"/>
    <mergeCell ref="J2033:J2034"/>
    <mergeCell ref="K2033:K2034"/>
    <mergeCell ref="L2033:L2034"/>
    <mergeCell ref="M2033:M2034"/>
    <mergeCell ref="B2024:B2025"/>
    <mergeCell ref="C2024:C2025"/>
    <mergeCell ref="D2024:D2025"/>
    <mergeCell ref="J2024:J2025"/>
    <mergeCell ref="K2024:K2025"/>
    <mergeCell ref="L2024:L2025"/>
    <mergeCell ref="M2024:M2025"/>
    <mergeCell ref="B2026:B2029"/>
    <mergeCell ref="C2026:C2029"/>
    <mergeCell ref="D2026:D2029"/>
    <mergeCell ref="J2026:J2029"/>
    <mergeCell ref="K2026:K2029"/>
    <mergeCell ref="L2026:L2029"/>
    <mergeCell ref="M2026:M2029"/>
    <mergeCell ref="B2013:B2016"/>
    <mergeCell ref="C2013:C2016"/>
    <mergeCell ref="D2013:D2016"/>
    <mergeCell ref="J2013:J2016"/>
    <mergeCell ref="K2013:K2016"/>
    <mergeCell ref="L2013:L2016"/>
    <mergeCell ref="M2013:M2016"/>
    <mergeCell ref="B2018:B2019"/>
    <mergeCell ref="C2018:C2019"/>
    <mergeCell ref="D2018:D2019"/>
    <mergeCell ref="J2018:J2019"/>
    <mergeCell ref="K2018:K2019"/>
    <mergeCell ref="L2018:L2019"/>
    <mergeCell ref="M2018:M2019"/>
    <mergeCell ref="B2007:B2008"/>
    <mergeCell ref="C2007:C2008"/>
    <mergeCell ref="D2007:D2008"/>
    <mergeCell ref="J2007:J2008"/>
    <mergeCell ref="K2007:K2008"/>
    <mergeCell ref="L2007:L2008"/>
    <mergeCell ref="M2007:M2008"/>
    <mergeCell ref="B2010:B2012"/>
    <mergeCell ref="C2010:C2012"/>
    <mergeCell ref="D2010:D2012"/>
    <mergeCell ref="J2010:J2012"/>
    <mergeCell ref="K2010:K2012"/>
    <mergeCell ref="L2010:L2012"/>
    <mergeCell ref="M2010:M2012"/>
    <mergeCell ref="B2003:B2005"/>
    <mergeCell ref="C2003:C2005"/>
    <mergeCell ref="D2003:D2005"/>
    <mergeCell ref="J2003:J2005"/>
    <mergeCell ref="K2003:K2005"/>
    <mergeCell ref="L2003:L2005"/>
    <mergeCell ref="M2003:M2005"/>
    <mergeCell ref="B1999:B2002"/>
    <mergeCell ref="C1999:C2002"/>
    <mergeCell ref="D1999:D2002"/>
    <mergeCell ref="J1999:J2002"/>
    <mergeCell ref="K1999:K2002"/>
    <mergeCell ref="L1999:L2002"/>
    <mergeCell ref="M1999:M2002"/>
    <mergeCell ref="B1995:B1998"/>
    <mergeCell ref="C1995:C1998"/>
    <mergeCell ref="D1995:D1998"/>
    <mergeCell ref="J1995:J1998"/>
    <mergeCell ref="K1995:K1998"/>
    <mergeCell ref="L1995:L1998"/>
    <mergeCell ref="M1995:M1998"/>
    <mergeCell ref="B1991:B1994"/>
    <mergeCell ref="C1991:C1994"/>
    <mergeCell ref="D1991:D1994"/>
    <mergeCell ref="J1991:J1994"/>
    <mergeCell ref="K1991:K1994"/>
    <mergeCell ref="L1991:L1994"/>
    <mergeCell ref="M1991:M1994"/>
    <mergeCell ref="B1987:B1990"/>
    <mergeCell ref="C1987:C1990"/>
    <mergeCell ref="D1987:D1990"/>
    <mergeCell ref="J1987:J1990"/>
    <mergeCell ref="K1987:K1990"/>
    <mergeCell ref="L1987:L1990"/>
    <mergeCell ref="M1987:M1990"/>
    <mergeCell ref="B1983:B1986"/>
    <mergeCell ref="C1983:C1986"/>
    <mergeCell ref="D1983:D1986"/>
    <mergeCell ref="J1983:J1986"/>
    <mergeCell ref="K1983:K1986"/>
    <mergeCell ref="L1983:L1986"/>
    <mergeCell ref="M1983:M1986"/>
    <mergeCell ref="B1981:B1982"/>
    <mergeCell ref="C1981:C1982"/>
    <mergeCell ref="D1981:D1982"/>
    <mergeCell ref="J1981:J1982"/>
    <mergeCell ref="K1981:K1982"/>
    <mergeCell ref="L1981:L1982"/>
    <mergeCell ref="M1981:M1982"/>
    <mergeCell ref="B1978:B1980"/>
    <mergeCell ref="C1978:C1980"/>
    <mergeCell ref="D1978:D1980"/>
    <mergeCell ref="J1978:J1980"/>
    <mergeCell ref="K1978:K1980"/>
    <mergeCell ref="L1978:L1980"/>
    <mergeCell ref="M1978:M1980"/>
    <mergeCell ref="B1975:B1977"/>
    <mergeCell ref="C1975:C1977"/>
    <mergeCell ref="D1975:D1977"/>
    <mergeCell ref="J1975:J1977"/>
    <mergeCell ref="K1975:K1977"/>
    <mergeCell ref="L1975:L1977"/>
    <mergeCell ref="M1975:M1977"/>
    <mergeCell ref="B1971:B1974"/>
    <mergeCell ref="C1971:C1974"/>
    <mergeCell ref="D1971:D1974"/>
    <mergeCell ref="J1971:J1974"/>
    <mergeCell ref="K1971:K1974"/>
    <mergeCell ref="L1971:L1974"/>
    <mergeCell ref="M1971:M1974"/>
    <mergeCell ref="B1967:B1970"/>
    <mergeCell ref="C1967:C1970"/>
    <mergeCell ref="D1967:D1970"/>
    <mergeCell ref="J1967:J1970"/>
    <mergeCell ref="K1967:K1970"/>
    <mergeCell ref="L1967:L1970"/>
    <mergeCell ref="M1967:M1970"/>
    <mergeCell ref="B1963:B1966"/>
    <mergeCell ref="C1963:C1966"/>
    <mergeCell ref="D1963:D1966"/>
    <mergeCell ref="J1963:J1966"/>
    <mergeCell ref="K1963:K1966"/>
    <mergeCell ref="L1963:L1966"/>
    <mergeCell ref="M1963:M1966"/>
    <mergeCell ref="B1959:B1962"/>
    <mergeCell ref="C1959:C1962"/>
    <mergeCell ref="D1959:D1962"/>
    <mergeCell ref="J1959:J1962"/>
    <mergeCell ref="K1959:K1962"/>
    <mergeCell ref="L1959:L1962"/>
    <mergeCell ref="M1959:M1962"/>
    <mergeCell ref="B1956:B1958"/>
    <mergeCell ref="C1956:C1958"/>
    <mergeCell ref="D1956:D1958"/>
    <mergeCell ref="J1956:J1958"/>
    <mergeCell ref="K1956:K1958"/>
    <mergeCell ref="L1956:L1958"/>
    <mergeCell ref="M1956:M1958"/>
    <mergeCell ref="B1953:B1955"/>
    <mergeCell ref="C1953:C1955"/>
    <mergeCell ref="D1953:D1955"/>
    <mergeCell ref="J1953:J1955"/>
    <mergeCell ref="K1953:K1955"/>
    <mergeCell ref="L1953:L1955"/>
    <mergeCell ref="M1953:M1955"/>
    <mergeCell ref="B1950:B1952"/>
    <mergeCell ref="C1950:C1952"/>
    <mergeCell ref="D1950:D1952"/>
    <mergeCell ref="J1950:J1952"/>
    <mergeCell ref="K1950:K1952"/>
    <mergeCell ref="L1950:L1952"/>
    <mergeCell ref="M1950:M1952"/>
    <mergeCell ref="B1947:B1949"/>
    <mergeCell ref="C1947:C1949"/>
    <mergeCell ref="D1947:D1949"/>
    <mergeCell ref="J1947:J1949"/>
    <mergeCell ref="K1947:K1949"/>
    <mergeCell ref="L1947:L1949"/>
    <mergeCell ref="M1947:M1949"/>
    <mergeCell ref="B1945:B1946"/>
    <mergeCell ref="C1945:C1946"/>
    <mergeCell ref="D1945:D1946"/>
    <mergeCell ref="J1945:J1946"/>
    <mergeCell ref="K1945:K1946"/>
    <mergeCell ref="L1945:L1946"/>
    <mergeCell ref="M1945:M1946"/>
    <mergeCell ref="B1943:B1944"/>
    <mergeCell ref="C1943:C1944"/>
    <mergeCell ref="D1943:D1944"/>
    <mergeCell ref="J1943:J1944"/>
    <mergeCell ref="K1943:K1944"/>
    <mergeCell ref="L1943:L1944"/>
    <mergeCell ref="M1943:M1944"/>
    <mergeCell ref="B1940:B1941"/>
    <mergeCell ref="C1940:C1941"/>
    <mergeCell ref="D1940:D1941"/>
    <mergeCell ref="J1940:J1941"/>
    <mergeCell ref="K1940:K1941"/>
    <mergeCell ref="L1940:L1941"/>
    <mergeCell ref="M1940:M1941"/>
    <mergeCell ref="B1938:B1939"/>
    <mergeCell ref="C1938:C1939"/>
    <mergeCell ref="D1938:D1939"/>
    <mergeCell ref="J1938:J1939"/>
    <mergeCell ref="K1938:K1939"/>
    <mergeCell ref="L1938:L1939"/>
    <mergeCell ref="M1938:M1939"/>
    <mergeCell ref="B1936:B1937"/>
    <mergeCell ref="C1936:C1937"/>
    <mergeCell ref="D1936:D1937"/>
    <mergeCell ref="J1936:J1937"/>
    <mergeCell ref="K1936:K1937"/>
    <mergeCell ref="L1936:L1937"/>
    <mergeCell ref="M1936:M1937"/>
    <mergeCell ref="B1934:B1935"/>
    <mergeCell ref="C1934:C1935"/>
    <mergeCell ref="D1934:D1935"/>
    <mergeCell ref="J1934:J1935"/>
    <mergeCell ref="K1934:K1935"/>
    <mergeCell ref="L1934:L1935"/>
    <mergeCell ref="M1934:M1935"/>
    <mergeCell ref="B1932:B1933"/>
    <mergeCell ref="C1932:C1933"/>
    <mergeCell ref="D1932:D1933"/>
    <mergeCell ref="J1932:J1933"/>
    <mergeCell ref="K1932:K1933"/>
    <mergeCell ref="L1932:L1933"/>
    <mergeCell ref="M1932:M1933"/>
    <mergeCell ref="B1928:B1929"/>
    <mergeCell ref="C1928:C1929"/>
    <mergeCell ref="D1928:D1929"/>
    <mergeCell ref="J1928:J1929"/>
    <mergeCell ref="K1928:K1929"/>
    <mergeCell ref="L1928:L1929"/>
    <mergeCell ref="M1928:M1929"/>
    <mergeCell ref="B1926:B1927"/>
    <mergeCell ref="C1926:C1927"/>
    <mergeCell ref="D1926:D1927"/>
    <mergeCell ref="J1926:J1927"/>
    <mergeCell ref="K1926:K1927"/>
    <mergeCell ref="L1926:L1927"/>
    <mergeCell ref="M1926:M1927"/>
    <mergeCell ref="B1923:B1925"/>
    <mergeCell ref="C1923:C1925"/>
    <mergeCell ref="D1923:D1925"/>
    <mergeCell ref="J1923:J1925"/>
    <mergeCell ref="K1923:K1925"/>
    <mergeCell ref="L1923:L1925"/>
    <mergeCell ref="M1923:M1925"/>
    <mergeCell ref="B1919:B1922"/>
    <mergeCell ref="C1919:C1922"/>
    <mergeCell ref="D1919:D1922"/>
    <mergeCell ref="J1919:J1922"/>
    <mergeCell ref="K1919:K1922"/>
    <mergeCell ref="L1919:L1922"/>
    <mergeCell ref="M1919:M1922"/>
    <mergeCell ref="B1916:B1917"/>
    <mergeCell ref="C1916:C1917"/>
    <mergeCell ref="D1916:D1917"/>
    <mergeCell ref="J1916:J1917"/>
    <mergeCell ref="K1916:K1917"/>
    <mergeCell ref="L1916:L1917"/>
    <mergeCell ref="M1916:M1917"/>
    <mergeCell ref="B1913:B1915"/>
    <mergeCell ref="C1913:C1915"/>
    <mergeCell ref="D1913:D1915"/>
    <mergeCell ref="J1913:J1915"/>
    <mergeCell ref="K1913:K1915"/>
    <mergeCell ref="L1913:L1915"/>
    <mergeCell ref="M1913:M1915"/>
    <mergeCell ref="B1910:B1912"/>
    <mergeCell ref="C1910:C1912"/>
    <mergeCell ref="D1910:D1912"/>
    <mergeCell ref="J1910:J1912"/>
    <mergeCell ref="K1910:K1912"/>
    <mergeCell ref="L1910:L1912"/>
    <mergeCell ref="M1910:M1912"/>
    <mergeCell ref="B1908:B1909"/>
    <mergeCell ref="C1908:C1909"/>
    <mergeCell ref="D1908:D1909"/>
    <mergeCell ref="J1908:J1909"/>
    <mergeCell ref="K1908:K1909"/>
    <mergeCell ref="L1908:L1909"/>
    <mergeCell ref="M1908:M1909"/>
    <mergeCell ref="B1905:B1907"/>
    <mergeCell ref="C1905:C1907"/>
    <mergeCell ref="D1905:D1907"/>
    <mergeCell ref="J1905:J1907"/>
    <mergeCell ref="K1905:K1907"/>
    <mergeCell ref="L1905:L1907"/>
    <mergeCell ref="M1905:M1907"/>
    <mergeCell ref="B1903:B1904"/>
    <mergeCell ref="C1903:C1904"/>
    <mergeCell ref="D1903:D1904"/>
    <mergeCell ref="J1903:J1904"/>
    <mergeCell ref="K1903:K1904"/>
    <mergeCell ref="L1903:L1904"/>
    <mergeCell ref="M1903:M1904"/>
    <mergeCell ref="B1901:B1902"/>
    <mergeCell ref="C1901:C1902"/>
    <mergeCell ref="D1901:D1902"/>
    <mergeCell ref="J1901:J1902"/>
    <mergeCell ref="K1901:K1902"/>
    <mergeCell ref="L1901:L1902"/>
    <mergeCell ref="M1901:M1902"/>
    <mergeCell ref="B1899:B1900"/>
    <mergeCell ref="C1899:C1900"/>
    <mergeCell ref="D1899:D1900"/>
    <mergeCell ref="J1899:J1900"/>
    <mergeCell ref="K1899:K1900"/>
    <mergeCell ref="L1899:L1900"/>
    <mergeCell ref="M1899:M1900"/>
    <mergeCell ref="B1897:B1898"/>
    <mergeCell ref="C1897:C1898"/>
    <mergeCell ref="D1897:D1898"/>
    <mergeCell ref="J1897:J1898"/>
    <mergeCell ref="K1897:K1898"/>
    <mergeCell ref="L1897:L1898"/>
    <mergeCell ref="M1897:M1898"/>
    <mergeCell ref="B1835:B1836"/>
    <mergeCell ref="C1835:C1836"/>
    <mergeCell ref="D1835:D1836"/>
    <mergeCell ref="E1835:E1836"/>
    <mergeCell ref="J1835:J1836"/>
    <mergeCell ref="K1835:K1836"/>
    <mergeCell ref="L1835:L1836"/>
    <mergeCell ref="M1835:M1836"/>
    <mergeCell ref="B1832:B1834"/>
    <mergeCell ref="C1832:C1834"/>
    <mergeCell ref="D1832:D1834"/>
    <mergeCell ref="E1832:E1834"/>
    <mergeCell ref="J1832:J1834"/>
    <mergeCell ref="K1832:K1834"/>
    <mergeCell ref="L1832:L1834"/>
    <mergeCell ref="M1832:M1834"/>
    <mergeCell ref="B1843:B1844"/>
    <mergeCell ref="C1843:C1844"/>
    <mergeCell ref="D1843:D1844"/>
    <mergeCell ref="E1843:E1844"/>
    <mergeCell ref="J1843:J1844"/>
    <mergeCell ref="K1843:K1844"/>
    <mergeCell ref="L1843:L1844"/>
    <mergeCell ref="M1843:M1844"/>
    <mergeCell ref="B1841:B1842"/>
    <mergeCell ref="C1841:C1842"/>
    <mergeCell ref="D1841:D1842"/>
    <mergeCell ref="E1841:E1842"/>
    <mergeCell ref="J1841:J1842"/>
    <mergeCell ref="K1841:K1842"/>
    <mergeCell ref="L1841:L1842"/>
    <mergeCell ref="M1841:M1842"/>
    <mergeCell ref="B1825:B1826"/>
    <mergeCell ref="C1825:C1826"/>
    <mergeCell ref="D1825:D1826"/>
    <mergeCell ref="E1825:E1826"/>
    <mergeCell ref="J1825:J1826"/>
    <mergeCell ref="K1825:K1826"/>
    <mergeCell ref="L1825:L1826"/>
    <mergeCell ref="M1825:M1826"/>
    <mergeCell ref="B1823:B1824"/>
    <mergeCell ref="C1823:C1824"/>
    <mergeCell ref="D1823:D1824"/>
    <mergeCell ref="E1823:E1824"/>
    <mergeCell ref="J1823:J1824"/>
    <mergeCell ref="K1823:K1824"/>
    <mergeCell ref="L1823:L1824"/>
    <mergeCell ref="M1823:M1824"/>
    <mergeCell ref="B1829:B1830"/>
    <mergeCell ref="C1829:C1830"/>
    <mergeCell ref="D1829:D1830"/>
    <mergeCell ref="E1829:E1830"/>
    <mergeCell ref="J1829:J1830"/>
    <mergeCell ref="K1829:K1830"/>
    <mergeCell ref="L1829:L1830"/>
    <mergeCell ref="M1829:M1830"/>
    <mergeCell ref="B1827:B1828"/>
    <mergeCell ref="C1827:C1828"/>
    <mergeCell ref="D1827:D1828"/>
    <mergeCell ref="E1827:E1828"/>
    <mergeCell ref="J1827:J1828"/>
    <mergeCell ref="K1827:K1828"/>
    <mergeCell ref="L1827:L1828"/>
    <mergeCell ref="M1827:M1828"/>
    <mergeCell ref="B1812:B1813"/>
    <mergeCell ref="C1812:C1813"/>
    <mergeCell ref="D1812:D1813"/>
    <mergeCell ref="E1812:E1813"/>
    <mergeCell ref="J1812:J1813"/>
    <mergeCell ref="K1812:K1813"/>
    <mergeCell ref="L1812:L1813"/>
    <mergeCell ref="M1812:M1813"/>
    <mergeCell ref="B1810:B1811"/>
    <mergeCell ref="C1810:C1811"/>
    <mergeCell ref="D1810:D1811"/>
    <mergeCell ref="J1810:J1811"/>
    <mergeCell ref="K1810:K1811"/>
    <mergeCell ref="L1810:L1811"/>
    <mergeCell ref="M1810:M1811"/>
    <mergeCell ref="B1821:B1822"/>
    <mergeCell ref="C1821:C1822"/>
    <mergeCell ref="D1821:D1822"/>
    <mergeCell ref="E1821:E1822"/>
    <mergeCell ref="J1821:J1822"/>
    <mergeCell ref="K1821:K1822"/>
    <mergeCell ref="L1821:L1822"/>
    <mergeCell ref="M1821:M1822"/>
    <mergeCell ref="B1815:B1816"/>
    <mergeCell ref="C1815:C1816"/>
    <mergeCell ref="D1815:D1816"/>
    <mergeCell ref="E1815:E1816"/>
    <mergeCell ref="J1815:J1816"/>
    <mergeCell ref="K1815:K1816"/>
    <mergeCell ref="L1815:L1816"/>
    <mergeCell ref="M1815:M1816"/>
    <mergeCell ref="B1804:B1805"/>
    <mergeCell ref="C1804:C1805"/>
    <mergeCell ref="D1804:D1805"/>
    <mergeCell ref="E1804:E1805"/>
    <mergeCell ref="J1804:J1805"/>
    <mergeCell ref="K1804:K1805"/>
    <mergeCell ref="L1804:L1805"/>
    <mergeCell ref="M1804:M1805"/>
    <mergeCell ref="B1801:B1802"/>
    <mergeCell ref="C1801:C1802"/>
    <mergeCell ref="D1801:D1802"/>
    <mergeCell ref="E1801:E1802"/>
    <mergeCell ref="J1801:J1802"/>
    <mergeCell ref="K1801:K1802"/>
    <mergeCell ref="L1801:L1802"/>
    <mergeCell ref="M1801:M1802"/>
    <mergeCell ref="B1808:B1809"/>
    <mergeCell ref="C1808:C1809"/>
    <mergeCell ref="D1808:D1809"/>
    <mergeCell ref="E1808:E1809"/>
    <mergeCell ref="J1808:J1809"/>
    <mergeCell ref="K1808:K1809"/>
    <mergeCell ref="L1808:L1809"/>
    <mergeCell ref="M1808:M1809"/>
    <mergeCell ref="B1806:B1807"/>
    <mergeCell ref="C1806:C1807"/>
    <mergeCell ref="D1806:D1807"/>
    <mergeCell ref="E1806:E1807"/>
    <mergeCell ref="J1806:J1807"/>
    <mergeCell ref="K1806:K1807"/>
    <mergeCell ref="L1806:L1807"/>
    <mergeCell ref="M1806:M1807"/>
    <mergeCell ref="B1795:B1796"/>
    <mergeCell ref="C1795:C1796"/>
    <mergeCell ref="D1795:D1796"/>
    <mergeCell ref="E1795:E1796"/>
    <mergeCell ref="J1795:J1796"/>
    <mergeCell ref="K1795:K1796"/>
    <mergeCell ref="L1795:L1796"/>
    <mergeCell ref="M1795:M1796"/>
    <mergeCell ref="B1792:B1794"/>
    <mergeCell ref="C1792:C1794"/>
    <mergeCell ref="D1792:D1794"/>
    <mergeCell ref="E1792:E1794"/>
    <mergeCell ref="J1792:J1794"/>
    <mergeCell ref="K1792:K1794"/>
    <mergeCell ref="L1792:L1794"/>
    <mergeCell ref="M1792:M1794"/>
    <mergeCell ref="B1799:B1800"/>
    <mergeCell ref="C1799:C1800"/>
    <mergeCell ref="D1799:D1800"/>
    <mergeCell ref="E1799:E1800"/>
    <mergeCell ref="J1799:J1800"/>
    <mergeCell ref="K1799:K1800"/>
    <mergeCell ref="L1799:L1800"/>
    <mergeCell ref="M1799:M1800"/>
    <mergeCell ref="B1797:B1798"/>
    <mergeCell ref="C1797:C1798"/>
    <mergeCell ref="D1797:D1798"/>
    <mergeCell ref="E1797:E1798"/>
    <mergeCell ref="J1797:J1798"/>
    <mergeCell ref="K1797:K1798"/>
    <mergeCell ref="L1797:L1798"/>
    <mergeCell ref="M1797:M1798"/>
    <mergeCell ref="B1786:B1787"/>
    <mergeCell ref="C1786:C1787"/>
    <mergeCell ref="D1786:D1787"/>
    <mergeCell ref="E1786:E1787"/>
    <mergeCell ref="J1786:J1787"/>
    <mergeCell ref="K1786:K1787"/>
    <mergeCell ref="L1786:L1787"/>
    <mergeCell ref="M1786:M1787"/>
    <mergeCell ref="B1784:B1785"/>
    <mergeCell ref="C1784:C1785"/>
    <mergeCell ref="D1784:D1785"/>
    <mergeCell ref="E1784:E1785"/>
    <mergeCell ref="J1784:J1785"/>
    <mergeCell ref="K1784:K1785"/>
    <mergeCell ref="L1784:L1785"/>
    <mergeCell ref="M1784:M1785"/>
    <mergeCell ref="B1790:B1791"/>
    <mergeCell ref="C1790:C1791"/>
    <mergeCell ref="D1790:D1791"/>
    <mergeCell ref="E1790:E1791"/>
    <mergeCell ref="J1790:J1791"/>
    <mergeCell ref="K1790:K1791"/>
    <mergeCell ref="L1790:L1791"/>
    <mergeCell ref="M1790:M1791"/>
    <mergeCell ref="B1788:B1789"/>
    <mergeCell ref="C1788:C1789"/>
    <mergeCell ref="D1788:D1789"/>
    <mergeCell ref="E1788:E1789"/>
    <mergeCell ref="J1788:J1789"/>
    <mergeCell ref="K1788:K1789"/>
    <mergeCell ref="L1788:L1789"/>
    <mergeCell ref="M1788:M1789"/>
    <mergeCell ref="B1777:B1778"/>
    <mergeCell ref="C1777:C1778"/>
    <mergeCell ref="D1777:D1778"/>
    <mergeCell ref="E1777:E1778"/>
    <mergeCell ref="J1777:J1778"/>
    <mergeCell ref="K1777:K1778"/>
    <mergeCell ref="L1777:L1778"/>
    <mergeCell ref="M1777:M1778"/>
    <mergeCell ref="B1775:B1776"/>
    <mergeCell ref="C1775:C1776"/>
    <mergeCell ref="D1775:D1776"/>
    <mergeCell ref="E1775:E1776"/>
    <mergeCell ref="J1775:J1776"/>
    <mergeCell ref="K1775:K1776"/>
    <mergeCell ref="L1775:L1776"/>
    <mergeCell ref="M1775:M1776"/>
    <mergeCell ref="B1782:B1783"/>
    <mergeCell ref="C1782:C1783"/>
    <mergeCell ref="D1782:D1783"/>
    <mergeCell ref="E1782:E1783"/>
    <mergeCell ref="J1782:J1783"/>
    <mergeCell ref="K1782:K1783"/>
    <mergeCell ref="L1782:L1783"/>
    <mergeCell ref="M1782:M1783"/>
    <mergeCell ref="B1779:B1781"/>
    <mergeCell ref="C1779:C1781"/>
    <mergeCell ref="D1779:D1781"/>
    <mergeCell ref="E1779:E1781"/>
    <mergeCell ref="J1779:J1781"/>
    <mergeCell ref="K1779:K1781"/>
    <mergeCell ref="L1779:L1781"/>
    <mergeCell ref="M1779:M1781"/>
    <mergeCell ref="B1769:B1770"/>
    <mergeCell ref="C1769:C1770"/>
    <mergeCell ref="D1769:D1770"/>
    <mergeCell ref="E1769:E1770"/>
    <mergeCell ref="J1769:J1770"/>
    <mergeCell ref="K1769:K1770"/>
    <mergeCell ref="L1769:L1770"/>
    <mergeCell ref="M1769:M1770"/>
    <mergeCell ref="B1767:B1768"/>
    <mergeCell ref="C1767:C1768"/>
    <mergeCell ref="D1767:D1768"/>
    <mergeCell ref="E1767:E1768"/>
    <mergeCell ref="J1767:J1768"/>
    <mergeCell ref="K1767:K1768"/>
    <mergeCell ref="L1767:L1768"/>
    <mergeCell ref="M1767:M1768"/>
    <mergeCell ref="B1773:B1774"/>
    <mergeCell ref="C1773:C1774"/>
    <mergeCell ref="D1773:D1774"/>
    <mergeCell ref="E1773:E1774"/>
    <mergeCell ref="J1773:J1774"/>
    <mergeCell ref="K1773:K1774"/>
    <mergeCell ref="L1773:L1774"/>
    <mergeCell ref="M1773:M1774"/>
    <mergeCell ref="B1771:B1772"/>
    <mergeCell ref="C1771:C1772"/>
    <mergeCell ref="D1771:D1772"/>
    <mergeCell ref="E1771:E1772"/>
    <mergeCell ref="J1771:J1772"/>
    <mergeCell ref="K1771:K1772"/>
    <mergeCell ref="L1771:L1772"/>
    <mergeCell ref="M1771:M1772"/>
    <mergeCell ref="B1760:B1761"/>
    <mergeCell ref="C1760:C1761"/>
    <mergeCell ref="D1760:D1761"/>
    <mergeCell ref="E1760:E1761"/>
    <mergeCell ref="J1760:J1761"/>
    <mergeCell ref="K1760:K1761"/>
    <mergeCell ref="L1760:L1761"/>
    <mergeCell ref="M1760:M1761"/>
    <mergeCell ref="B1758:B1759"/>
    <mergeCell ref="C1758:C1759"/>
    <mergeCell ref="D1758:D1759"/>
    <mergeCell ref="E1758:E1759"/>
    <mergeCell ref="J1758:J1759"/>
    <mergeCell ref="K1758:K1759"/>
    <mergeCell ref="L1758:L1759"/>
    <mergeCell ref="M1758:M1759"/>
    <mergeCell ref="B1764:B1765"/>
    <mergeCell ref="C1764:C1765"/>
    <mergeCell ref="D1764:D1765"/>
    <mergeCell ref="E1764:E1765"/>
    <mergeCell ref="J1764:J1765"/>
    <mergeCell ref="K1764:K1765"/>
    <mergeCell ref="L1764:L1765"/>
    <mergeCell ref="M1764:M1765"/>
    <mergeCell ref="B1762:B1763"/>
    <mergeCell ref="C1762:C1763"/>
    <mergeCell ref="D1762:D1763"/>
    <mergeCell ref="E1762:E1763"/>
    <mergeCell ref="J1762:J1763"/>
    <mergeCell ref="K1762:K1763"/>
    <mergeCell ref="L1762:L1763"/>
    <mergeCell ref="M1762:M1763"/>
    <mergeCell ref="B1750:B1752"/>
    <mergeCell ref="C1750:C1752"/>
    <mergeCell ref="D1750:D1752"/>
    <mergeCell ref="E1750:E1752"/>
    <mergeCell ref="J1750:J1752"/>
    <mergeCell ref="K1750:K1752"/>
    <mergeCell ref="L1750:L1752"/>
    <mergeCell ref="M1750:M1752"/>
    <mergeCell ref="B1748:B1749"/>
    <mergeCell ref="C1748:C1749"/>
    <mergeCell ref="D1748:D1749"/>
    <mergeCell ref="E1748:E1749"/>
    <mergeCell ref="J1748:J1749"/>
    <mergeCell ref="K1748:K1749"/>
    <mergeCell ref="L1748:L1749"/>
    <mergeCell ref="M1748:M1749"/>
    <mergeCell ref="B1755:B1757"/>
    <mergeCell ref="C1755:C1757"/>
    <mergeCell ref="D1755:D1757"/>
    <mergeCell ref="E1755:E1757"/>
    <mergeCell ref="J1755:J1757"/>
    <mergeCell ref="K1755:K1757"/>
    <mergeCell ref="L1755:L1757"/>
    <mergeCell ref="M1755:M1757"/>
    <mergeCell ref="B1753:B1754"/>
    <mergeCell ref="C1753:C1754"/>
    <mergeCell ref="D1753:D1754"/>
    <mergeCell ref="E1753:E1754"/>
    <mergeCell ref="J1753:J1754"/>
    <mergeCell ref="K1753:K1754"/>
    <mergeCell ref="L1753:L1754"/>
    <mergeCell ref="M1753:M1754"/>
    <mergeCell ref="B1742:B1743"/>
    <mergeCell ref="C1742:C1743"/>
    <mergeCell ref="D1742:D1743"/>
    <mergeCell ref="E1742:E1743"/>
    <mergeCell ref="J1742:J1743"/>
    <mergeCell ref="K1742:K1743"/>
    <mergeCell ref="L1742:L1743"/>
    <mergeCell ref="M1742:M1743"/>
    <mergeCell ref="B1740:B1741"/>
    <mergeCell ref="C1740:C1741"/>
    <mergeCell ref="D1740:D1741"/>
    <mergeCell ref="E1740:E1741"/>
    <mergeCell ref="J1740:J1741"/>
    <mergeCell ref="K1740:K1741"/>
    <mergeCell ref="L1740:L1741"/>
    <mergeCell ref="M1740:M1741"/>
    <mergeCell ref="B1746:B1747"/>
    <mergeCell ref="C1746:C1747"/>
    <mergeCell ref="D1746:D1747"/>
    <mergeCell ref="E1746:E1747"/>
    <mergeCell ref="J1746:J1747"/>
    <mergeCell ref="K1746:K1747"/>
    <mergeCell ref="L1746:L1747"/>
    <mergeCell ref="M1746:M1747"/>
    <mergeCell ref="B1744:B1745"/>
    <mergeCell ref="C1744:C1745"/>
    <mergeCell ref="D1744:D1745"/>
    <mergeCell ref="E1744:E1745"/>
    <mergeCell ref="J1744:J1745"/>
    <mergeCell ref="K1744:K1745"/>
    <mergeCell ref="L1744:L1745"/>
    <mergeCell ref="M1744:M1745"/>
    <mergeCell ref="B1731:B1732"/>
    <mergeCell ref="C1731:C1732"/>
    <mergeCell ref="D1731:D1732"/>
    <mergeCell ref="E1731:E1732"/>
    <mergeCell ref="J1731:J1732"/>
    <mergeCell ref="K1731:K1732"/>
    <mergeCell ref="L1731:L1732"/>
    <mergeCell ref="M1731:M1732"/>
    <mergeCell ref="B1726:B1727"/>
    <mergeCell ref="C1726:C1727"/>
    <mergeCell ref="D1726:D1727"/>
    <mergeCell ref="E1726:E1727"/>
    <mergeCell ref="J1726:J1727"/>
    <mergeCell ref="K1726:K1727"/>
    <mergeCell ref="L1726:L1727"/>
    <mergeCell ref="M1726:M1727"/>
    <mergeCell ref="B1736:B1738"/>
    <mergeCell ref="C1736:C1738"/>
    <mergeCell ref="D1736:D1738"/>
    <mergeCell ref="E1736:E1738"/>
    <mergeCell ref="J1736:J1738"/>
    <mergeCell ref="K1736:K1738"/>
    <mergeCell ref="L1736:L1738"/>
    <mergeCell ref="M1736:M1738"/>
    <mergeCell ref="B1733:B1735"/>
    <mergeCell ref="C1733:C1735"/>
    <mergeCell ref="D1733:D1735"/>
    <mergeCell ref="E1733:E1735"/>
    <mergeCell ref="J1733:J1735"/>
    <mergeCell ref="K1733:K1735"/>
    <mergeCell ref="L1733:L1735"/>
    <mergeCell ref="M1733:M1735"/>
    <mergeCell ref="B1718:B1721"/>
    <mergeCell ref="C1718:C1721"/>
    <mergeCell ref="D1718:D1721"/>
    <mergeCell ref="E1718:E1721"/>
    <mergeCell ref="J1718:J1721"/>
    <mergeCell ref="K1718:K1721"/>
    <mergeCell ref="L1718:L1721"/>
    <mergeCell ref="M1718:M1721"/>
    <mergeCell ref="B1715:B1717"/>
    <mergeCell ref="C1715:C1717"/>
    <mergeCell ref="D1715:D1717"/>
    <mergeCell ref="E1715:E1717"/>
    <mergeCell ref="J1715:J1717"/>
    <mergeCell ref="K1715:K1717"/>
    <mergeCell ref="L1715:L1717"/>
    <mergeCell ref="M1715:M1717"/>
    <mergeCell ref="B1724:B1725"/>
    <mergeCell ref="C1724:C1725"/>
    <mergeCell ref="D1724:D1725"/>
    <mergeCell ref="E1724:E1725"/>
    <mergeCell ref="J1724:J1725"/>
    <mergeCell ref="K1724:K1725"/>
    <mergeCell ref="L1724:L1725"/>
    <mergeCell ref="M1724:M1725"/>
    <mergeCell ref="B1722:B1723"/>
    <mergeCell ref="C1722:C1723"/>
    <mergeCell ref="D1722:D1723"/>
    <mergeCell ref="E1722:E1723"/>
    <mergeCell ref="J1722:J1723"/>
    <mergeCell ref="K1722:K1723"/>
    <mergeCell ref="L1722:L1723"/>
    <mergeCell ref="M1722:M1723"/>
    <mergeCell ref="B1708:B1709"/>
    <mergeCell ref="C1708:C1709"/>
    <mergeCell ref="D1708:D1709"/>
    <mergeCell ref="E1708:E1709"/>
    <mergeCell ref="J1708:J1709"/>
    <mergeCell ref="K1708:K1709"/>
    <mergeCell ref="L1708:L1709"/>
    <mergeCell ref="M1708:M1709"/>
    <mergeCell ref="B1706:B1707"/>
    <mergeCell ref="C1706:C1707"/>
    <mergeCell ref="D1706:D1707"/>
    <mergeCell ref="E1706:E1707"/>
    <mergeCell ref="J1706:J1707"/>
    <mergeCell ref="K1706:K1707"/>
    <mergeCell ref="L1706:L1707"/>
    <mergeCell ref="M1706:M1707"/>
    <mergeCell ref="B1712:B1714"/>
    <mergeCell ref="C1712:C1714"/>
    <mergeCell ref="D1712:D1714"/>
    <mergeCell ref="E1712:E1714"/>
    <mergeCell ref="J1712:J1714"/>
    <mergeCell ref="K1712:K1714"/>
    <mergeCell ref="L1712:L1714"/>
    <mergeCell ref="M1712:M1714"/>
    <mergeCell ref="B1710:B1711"/>
    <mergeCell ref="C1710:C1711"/>
    <mergeCell ref="D1710:D1711"/>
    <mergeCell ref="E1710:E1711"/>
    <mergeCell ref="J1710:J1711"/>
    <mergeCell ref="K1710:K1711"/>
    <mergeCell ref="L1710:L1711"/>
    <mergeCell ref="M1710:M1711"/>
    <mergeCell ref="L1697:L1699"/>
    <mergeCell ref="M1697:M1699"/>
    <mergeCell ref="B1694:B1696"/>
    <mergeCell ref="C1694:C1696"/>
    <mergeCell ref="D1694:D1696"/>
    <mergeCell ref="E1694:E1696"/>
    <mergeCell ref="J1694:J1696"/>
    <mergeCell ref="K1694:K1696"/>
    <mergeCell ref="L1694:L1696"/>
    <mergeCell ref="M1694:M1696"/>
    <mergeCell ref="B1702:B1705"/>
    <mergeCell ref="C1702:C1705"/>
    <mergeCell ref="D1702:D1705"/>
    <mergeCell ref="E1702:E1705"/>
    <mergeCell ref="J1702:J1705"/>
    <mergeCell ref="K1702:K1705"/>
    <mergeCell ref="L1702:L1705"/>
    <mergeCell ref="M1702:M1705"/>
    <mergeCell ref="B1700:B1701"/>
    <mergeCell ref="C1700:C1701"/>
    <mergeCell ref="D1700:D1701"/>
    <mergeCell ref="E1700:E1701"/>
    <mergeCell ref="J1700:J1701"/>
    <mergeCell ref="K1700:K1701"/>
    <mergeCell ref="L1700:L1701"/>
    <mergeCell ref="M1700:M1701"/>
    <mergeCell ref="L2307:L2308"/>
    <mergeCell ref="M2307:M2308"/>
    <mergeCell ref="B2307:B2308"/>
    <mergeCell ref="C2307:C2308"/>
    <mergeCell ref="D2307:D2308"/>
    <mergeCell ref="J2307:J2308"/>
    <mergeCell ref="K2307:K2308"/>
    <mergeCell ref="L2303:L2304"/>
    <mergeCell ref="M2303:M2304"/>
    <mergeCell ref="B2305:B2306"/>
    <mergeCell ref="C2305:C2306"/>
    <mergeCell ref="D2305:D2306"/>
    <mergeCell ref="J2305:J2306"/>
    <mergeCell ref="K2305:K2306"/>
    <mergeCell ref="L2305:L2306"/>
    <mergeCell ref="M2305:M2306"/>
    <mergeCell ref="B2303:B2304"/>
    <mergeCell ref="C2303:C2304"/>
    <mergeCell ref="D2303:D2304"/>
    <mergeCell ref="J2303:J2304"/>
    <mergeCell ref="K2303:K2304"/>
    <mergeCell ref="L2299:L2300"/>
    <mergeCell ref="M2299:M2300"/>
    <mergeCell ref="B2301:B2302"/>
    <mergeCell ref="C2301:C2302"/>
    <mergeCell ref="D2301:D2302"/>
    <mergeCell ref="J2301:J2302"/>
    <mergeCell ref="K2301:K2302"/>
    <mergeCell ref="L2301:L2302"/>
    <mergeCell ref="M2301:M2302"/>
    <mergeCell ref="B2299:B2300"/>
    <mergeCell ref="C2299:C2300"/>
    <mergeCell ref="D2299:D2300"/>
    <mergeCell ref="J2299:J2300"/>
    <mergeCell ref="K2299:K2300"/>
    <mergeCell ref="L2295:L2296"/>
    <mergeCell ref="M2295:M2296"/>
    <mergeCell ref="B2297:B2298"/>
    <mergeCell ref="C2297:C2298"/>
    <mergeCell ref="D2297:D2298"/>
    <mergeCell ref="J2297:J2298"/>
    <mergeCell ref="K2297:K2298"/>
    <mergeCell ref="L2297:L2298"/>
    <mergeCell ref="M2297:M2298"/>
    <mergeCell ref="B2295:B2296"/>
    <mergeCell ref="C2295:C2296"/>
    <mergeCell ref="D2295:D2296"/>
    <mergeCell ref="J2295:J2296"/>
    <mergeCell ref="K2295:K2296"/>
    <mergeCell ref="L2291:L2292"/>
    <mergeCell ref="M2291:M2292"/>
    <mergeCell ref="B2293:B2294"/>
    <mergeCell ref="C2293:C2294"/>
    <mergeCell ref="D2293:D2294"/>
    <mergeCell ref="J2293:J2294"/>
    <mergeCell ref="K2293:K2294"/>
    <mergeCell ref="L2293:L2294"/>
    <mergeCell ref="M2293:M2294"/>
    <mergeCell ref="B2291:B2292"/>
    <mergeCell ref="C2291:C2292"/>
    <mergeCell ref="D2291:D2292"/>
    <mergeCell ref="J2291:J2292"/>
    <mergeCell ref="K2291:K2292"/>
    <mergeCell ref="L2287:L2288"/>
    <mergeCell ref="M2287:M2288"/>
    <mergeCell ref="B2289:B2290"/>
    <mergeCell ref="C2289:C2290"/>
    <mergeCell ref="D2289:D2290"/>
    <mergeCell ref="J2289:J2290"/>
    <mergeCell ref="K2289:K2290"/>
    <mergeCell ref="C2287:C2288"/>
    <mergeCell ref="D2287:D2288"/>
    <mergeCell ref="J2287:J2288"/>
    <mergeCell ref="K2287:K2288"/>
    <mergeCell ref="L2283:L2284"/>
    <mergeCell ref="M2283:M2284"/>
    <mergeCell ref="B2285:B2286"/>
    <mergeCell ref="C2285:C2286"/>
    <mergeCell ref="D2285:D2286"/>
    <mergeCell ref="J2285:J2286"/>
    <mergeCell ref="K2285:K2286"/>
    <mergeCell ref="L2285:L2286"/>
    <mergeCell ref="M2285:M2286"/>
    <mergeCell ref="B2283:B2284"/>
    <mergeCell ref="C2283:C2284"/>
    <mergeCell ref="D2283:D2284"/>
    <mergeCell ref="J2283:J2284"/>
    <mergeCell ref="K2283:K2284"/>
    <mergeCell ref="L2279:L2280"/>
    <mergeCell ref="M2279:M2280"/>
    <mergeCell ref="B2281:B2282"/>
    <mergeCell ref="C2281:C2282"/>
    <mergeCell ref="D2281:D2282"/>
    <mergeCell ref="J2281:J2282"/>
    <mergeCell ref="K2281:K2282"/>
    <mergeCell ref="C2279:C2280"/>
    <mergeCell ref="D2279:D2280"/>
    <mergeCell ref="J2279:J2280"/>
    <mergeCell ref="K2279:K2280"/>
    <mergeCell ref="B2279:B2280"/>
    <mergeCell ref="E1:J1"/>
    <mergeCell ref="K1:K2"/>
    <mergeCell ref="L1:L2"/>
    <mergeCell ref="M1:M2"/>
    <mergeCell ref="L2275:L2276"/>
    <mergeCell ref="M2275:M2276"/>
    <mergeCell ref="B2277:B2278"/>
    <mergeCell ref="C2277:C2278"/>
    <mergeCell ref="D2277:D2278"/>
    <mergeCell ref="J2277:J2278"/>
    <mergeCell ref="K2277:K2278"/>
    <mergeCell ref="L2277:L2278"/>
    <mergeCell ref="M2277:M2278"/>
    <mergeCell ref="B2275:B2276"/>
    <mergeCell ref="D2267:D2270"/>
    <mergeCell ref="J2267:J2270"/>
    <mergeCell ref="K2267:K2270"/>
    <mergeCell ref="B681:B682"/>
    <mergeCell ref="C681:C682"/>
    <mergeCell ref="D681:D682"/>
    <mergeCell ref="J681:J682"/>
    <mergeCell ref="K681:K682"/>
    <mergeCell ref="L681:L682"/>
    <mergeCell ref="M681:M682"/>
    <mergeCell ref="B1690:B1693"/>
    <mergeCell ref="C1690:C1693"/>
    <mergeCell ref="D1690:D1693"/>
    <mergeCell ref="E1690:E1693"/>
    <mergeCell ref="J1690:J1693"/>
    <mergeCell ref="K1690:K1693"/>
    <mergeCell ref="L1690:L1693"/>
    <mergeCell ref="C2275:C2276"/>
    <mergeCell ref="D2275:D2276"/>
    <mergeCell ref="J2275:J2276"/>
    <mergeCell ref="K2275:K2276"/>
    <mergeCell ref="L2267:L2270"/>
    <mergeCell ref="M2267:M2270"/>
    <mergeCell ref="B2273:B2274"/>
    <mergeCell ref="C2273:C2274"/>
    <mergeCell ref="D2273:D2274"/>
    <mergeCell ref="J2273:J2274"/>
    <mergeCell ref="K2273:K2274"/>
    <mergeCell ref="L2289:L2290"/>
    <mergeCell ref="M2289:M2290"/>
    <mergeCell ref="B2287:B2288"/>
    <mergeCell ref="C2267:C2270"/>
    <mergeCell ref="A1:A2"/>
    <mergeCell ref="J111:J120"/>
    <mergeCell ref="J121:J129"/>
    <mergeCell ref="J130:J139"/>
    <mergeCell ref="K130:K139"/>
    <mergeCell ref="L130:L139"/>
    <mergeCell ref="M130:M139"/>
    <mergeCell ref="J140:J150"/>
    <mergeCell ref="K140:K150"/>
    <mergeCell ref="L140:L150"/>
    <mergeCell ref="M140:M150"/>
    <mergeCell ref="J151:J161"/>
    <mergeCell ref="K151:K161"/>
    <mergeCell ref="L151:L161"/>
    <mergeCell ref="M151:M161"/>
    <mergeCell ref="L2281:L2282"/>
    <mergeCell ref="M2281:M2282"/>
    <mergeCell ref="J162:J171"/>
    <mergeCell ref="K162:K171"/>
    <mergeCell ref="L162:L171"/>
    <mergeCell ref="M162:M171"/>
    <mergeCell ref="B2265:B2266"/>
    <mergeCell ref="C2265:C2266"/>
    <mergeCell ref="D2265:D2266"/>
    <mergeCell ref="J2265:J2266"/>
    <mergeCell ref="K2265:K2266"/>
    <mergeCell ref="L2265:L2266"/>
    <mergeCell ref="M2265:M2266"/>
    <mergeCell ref="B1:B2"/>
    <mergeCell ref="C1:C2"/>
    <mergeCell ref="D1:D2"/>
    <mergeCell ref="L2273:L2274"/>
    <mergeCell ref="M2273:M2274"/>
    <mergeCell ref="B2267:B2270"/>
    <mergeCell ref="M1690:M1693"/>
    <mergeCell ref="B1687:B1689"/>
    <mergeCell ref="C1687:C1689"/>
    <mergeCell ref="D1687:D1689"/>
    <mergeCell ref="E1687:E1689"/>
    <mergeCell ref="J1687:J1689"/>
    <mergeCell ref="K1687:K1689"/>
    <mergeCell ref="L1687:L1689"/>
    <mergeCell ref="M1687:M1689"/>
    <mergeCell ref="B1697:B1699"/>
    <mergeCell ref="C1697:C1699"/>
    <mergeCell ref="D1697:D1699"/>
    <mergeCell ref="E1697:E1699"/>
    <mergeCell ref="J1697:J1699"/>
    <mergeCell ref="K1697:K1699"/>
    <mergeCell ref="J172:J181"/>
    <mergeCell ref="K172:K181"/>
    <mergeCell ref="L172:L181"/>
    <mergeCell ref="M172:M181"/>
    <mergeCell ref="J182:J192"/>
    <mergeCell ref="K182:K192"/>
    <mergeCell ref="L182:L192"/>
    <mergeCell ref="M182:M192"/>
    <mergeCell ref="J193:J202"/>
    <mergeCell ref="K193:K202"/>
    <mergeCell ref="L193:L202"/>
    <mergeCell ref="M193:M202"/>
    <mergeCell ref="J203:J212"/>
    <mergeCell ref="K203:K212"/>
    <mergeCell ref="L203:L212"/>
    <mergeCell ref="M203:M212"/>
    <mergeCell ref="J213:J222"/>
    <mergeCell ref="K213:K222"/>
    <mergeCell ref="L213:L222"/>
    <mergeCell ref="M213:M222"/>
    <mergeCell ref="J223:J232"/>
    <mergeCell ref="K223:K232"/>
    <mergeCell ref="L223:L232"/>
    <mergeCell ref="M223:M232"/>
    <mergeCell ref="J233:J243"/>
    <mergeCell ref="K233:K243"/>
    <mergeCell ref="L233:L243"/>
    <mergeCell ref="M233:M243"/>
    <mergeCell ref="J244:J253"/>
    <mergeCell ref="K244:K253"/>
    <mergeCell ref="L244:L253"/>
    <mergeCell ref="M244:M253"/>
    <mergeCell ref="J254:J263"/>
    <mergeCell ref="K254:K263"/>
    <mergeCell ref="L254:L263"/>
    <mergeCell ref="M254:M263"/>
    <mergeCell ref="J264:J273"/>
    <mergeCell ref="K264:K273"/>
    <mergeCell ref="L264:L273"/>
    <mergeCell ref="M264:M273"/>
    <mergeCell ref="J274:J283"/>
    <mergeCell ref="K274:K283"/>
    <mergeCell ref="L274:L283"/>
    <mergeCell ref="M274:M283"/>
    <mergeCell ref="J284:J294"/>
    <mergeCell ref="K284:K294"/>
    <mergeCell ref="L284:L294"/>
    <mergeCell ref="M284:M294"/>
    <mergeCell ref="J295:J305"/>
    <mergeCell ref="K295:K305"/>
    <mergeCell ref="L295:L305"/>
    <mergeCell ref="M295:M305"/>
    <mergeCell ref="J306:J316"/>
    <mergeCell ref="K306:K316"/>
    <mergeCell ref="L306:L316"/>
    <mergeCell ref="M306:M316"/>
    <mergeCell ref="J317:J326"/>
    <mergeCell ref="K317:K326"/>
    <mergeCell ref="L317:L326"/>
    <mergeCell ref="M317:M326"/>
    <mergeCell ref="J327:J336"/>
    <mergeCell ref="K327:K336"/>
    <mergeCell ref="L327:L336"/>
    <mergeCell ref="M327:M336"/>
    <mergeCell ref="J337:J346"/>
    <mergeCell ref="K337:K346"/>
    <mergeCell ref="L337:L346"/>
    <mergeCell ref="M337:M346"/>
    <mergeCell ref="J347:J356"/>
    <mergeCell ref="K347:K356"/>
    <mergeCell ref="L347:L356"/>
    <mergeCell ref="M347:M356"/>
    <mergeCell ref="J357:J366"/>
    <mergeCell ref="K357:K366"/>
    <mergeCell ref="L357:L366"/>
    <mergeCell ref="M357:M366"/>
    <mergeCell ref="J367:J375"/>
    <mergeCell ref="K367:K375"/>
    <mergeCell ref="L367:L375"/>
    <mergeCell ref="M367:M375"/>
    <mergeCell ref="J376:J385"/>
    <mergeCell ref="K376:K385"/>
    <mergeCell ref="L376:L385"/>
    <mergeCell ref="M376:M385"/>
    <mergeCell ref="J386:J394"/>
    <mergeCell ref="K386:K394"/>
    <mergeCell ref="L386:L394"/>
    <mergeCell ref="M386:M394"/>
    <mergeCell ref="J395:J403"/>
    <mergeCell ref="K395:K403"/>
    <mergeCell ref="L395:L403"/>
    <mergeCell ref="M395:M403"/>
    <mergeCell ref="J404:J412"/>
    <mergeCell ref="K404:K412"/>
    <mergeCell ref="L404:L412"/>
    <mergeCell ref="M404:M412"/>
    <mergeCell ref="J413:J421"/>
    <mergeCell ref="K413:K421"/>
    <mergeCell ref="L413:L421"/>
    <mergeCell ref="M413:M421"/>
    <mergeCell ref="K506:K515"/>
    <mergeCell ref="L506:L515"/>
    <mergeCell ref="M506:M515"/>
    <mergeCell ref="J516:J525"/>
    <mergeCell ref="K516:K525"/>
    <mergeCell ref="L516:L525"/>
    <mergeCell ref="M516:M525"/>
    <mergeCell ref="J422:J432"/>
    <mergeCell ref="K422:K432"/>
    <mergeCell ref="L422:L432"/>
    <mergeCell ref="M422:M432"/>
    <mergeCell ref="J433:J442"/>
    <mergeCell ref="K433:K442"/>
    <mergeCell ref="L433:L442"/>
    <mergeCell ref="M433:M442"/>
    <mergeCell ref="J443:J452"/>
    <mergeCell ref="K443:K452"/>
    <mergeCell ref="L443:L452"/>
    <mergeCell ref="M443:M452"/>
    <mergeCell ref="J453:J463"/>
    <mergeCell ref="K453:K463"/>
    <mergeCell ref="L453:L463"/>
    <mergeCell ref="M453:M463"/>
    <mergeCell ref="J464:J473"/>
    <mergeCell ref="K464:K473"/>
    <mergeCell ref="L464:L473"/>
    <mergeCell ref="M464:M473"/>
    <mergeCell ref="M556:M565"/>
    <mergeCell ref="J566:J576"/>
    <mergeCell ref="K566:K576"/>
    <mergeCell ref="L566:L576"/>
    <mergeCell ref="M566:M576"/>
    <mergeCell ref="J577:J586"/>
    <mergeCell ref="K577:K586"/>
    <mergeCell ref="L577:L586"/>
    <mergeCell ref="M577:M586"/>
    <mergeCell ref="J587:J595"/>
    <mergeCell ref="K587:K595"/>
    <mergeCell ref="L587:L595"/>
    <mergeCell ref="M587:M595"/>
    <mergeCell ref="J596:J605"/>
    <mergeCell ref="K596:K605"/>
    <mergeCell ref="L596:L605"/>
    <mergeCell ref="M596:M605"/>
    <mergeCell ref="J606:J615"/>
    <mergeCell ref="K606:K615"/>
    <mergeCell ref="L606:L615"/>
    <mergeCell ref="M606:M615"/>
    <mergeCell ref="J474:J483"/>
    <mergeCell ref="K474:K483"/>
    <mergeCell ref="L474:L483"/>
    <mergeCell ref="M474:M483"/>
    <mergeCell ref="J484:J494"/>
    <mergeCell ref="K484:K494"/>
    <mergeCell ref="L484:L494"/>
    <mergeCell ref="M484:M494"/>
    <mergeCell ref="J495:J505"/>
    <mergeCell ref="K495:K505"/>
    <mergeCell ref="L495:L505"/>
    <mergeCell ref="M495:M505"/>
    <mergeCell ref="J506:J515"/>
    <mergeCell ref="J526:J535"/>
    <mergeCell ref="K526:K535"/>
    <mergeCell ref="L526:L535"/>
    <mergeCell ref="M526:M535"/>
    <mergeCell ref="J536:J545"/>
    <mergeCell ref="K536:K545"/>
    <mergeCell ref="L536:L545"/>
    <mergeCell ref="M536:M545"/>
    <mergeCell ref="J546:J555"/>
    <mergeCell ref="K546:K555"/>
    <mergeCell ref="L546:L555"/>
    <mergeCell ref="M546:M555"/>
    <mergeCell ref="J556:J565"/>
    <mergeCell ref="K556:K565"/>
    <mergeCell ref="L556:L565"/>
    <mergeCell ref="L626:L635"/>
    <mergeCell ref="M626:M635"/>
    <mergeCell ref="J636:J645"/>
    <mergeCell ref="K636:K645"/>
    <mergeCell ref="L636:L645"/>
    <mergeCell ref="M636:M645"/>
    <mergeCell ref="J646:J655"/>
    <mergeCell ref="K646:K655"/>
    <mergeCell ref="L646:L655"/>
    <mergeCell ref="M646:M655"/>
    <mergeCell ref="J616:J625"/>
    <mergeCell ref="B1292:B1293"/>
    <mergeCell ref="C1292:C1293"/>
    <mergeCell ref="D1292:D1293"/>
    <mergeCell ref="K616:K625"/>
    <mergeCell ref="L616:L625"/>
    <mergeCell ref="M616:M625"/>
    <mergeCell ref="B636:B645"/>
    <mergeCell ref="C636:C645"/>
    <mergeCell ref="D636:D645"/>
    <mergeCell ref="B646:B655"/>
    <mergeCell ref="C646:C655"/>
    <mergeCell ref="D646:D655"/>
    <mergeCell ref="B616:B625"/>
    <mergeCell ref="C616:C625"/>
    <mergeCell ref="D616:D625"/>
    <mergeCell ref="B626:B635"/>
    <mergeCell ref="C626:C635"/>
    <mergeCell ref="D626:D635"/>
    <mergeCell ref="L1289:L1290"/>
    <mergeCell ref="M1289:M1290"/>
    <mergeCell ref="L1292:L1293"/>
    <mergeCell ref="C1313:C1314"/>
    <mergeCell ref="D1313:D1314"/>
    <mergeCell ref="B1315:B1317"/>
    <mergeCell ref="C1315:C1317"/>
    <mergeCell ref="D1315:D1317"/>
    <mergeCell ref="J626:J635"/>
    <mergeCell ref="K626:K635"/>
    <mergeCell ref="J1289:J1290"/>
    <mergeCell ref="K1289:K1290"/>
    <mergeCell ref="J1292:J1293"/>
    <mergeCell ref="K1292:K1293"/>
    <mergeCell ref="J1303:J1304"/>
    <mergeCell ref="K1303:K1304"/>
    <mergeCell ref="J1315:J1317"/>
    <mergeCell ref="K1315:K1317"/>
    <mergeCell ref="B1289:B1290"/>
    <mergeCell ref="C1289:C1290"/>
    <mergeCell ref="D1289:D1290"/>
    <mergeCell ref="B1294:B1296"/>
    <mergeCell ref="C1294:C1296"/>
    <mergeCell ref="D1294:D1296"/>
    <mergeCell ref="B1297:B1298"/>
    <mergeCell ref="B796:B799"/>
    <mergeCell ref="C796:C799"/>
    <mergeCell ref="D796:D799"/>
    <mergeCell ref="J796:J799"/>
    <mergeCell ref="K796:K799"/>
    <mergeCell ref="D809:D810"/>
    <mergeCell ref="J809:J810"/>
    <mergeCell ref="K809:K810"/>
    <mergeCell ref="B820:B821"/>
    <mergeCell ref="C820:C821"/>
    <mergeCell ref="B1330:B1331"/>
    <mergeCell ref="C1330:C1331"/>
    <mergeCell ref="D1330:D1331"/>
    <mergeCell ref="B1333:B1334"/>
    <mergeCell ref="C1333:C1334"/>
    <mergeCell ref="D1333:D1334"/>
    <mergeCell ref="B1335:B1336"/>
    <mergeCell ref="C1335:C1336"/>
    <mergeCell ref="D1335:D1336"/>
    <mergeCell ref="B1337:B1338"/>
    <mergeCell ref="C1337:C1338"/>
    <mergeCell ref="D1337:D1338"/>
    <mergeCell ref="B1339:B1340"/>
    <mergeCell ref="C1339:C1340"/>
    <mergeCell ref="D1339:D1340"/>
    <mergeCell ref="B1318:B1319"/>
    <mergeCell ref="C1318:C1319"/>
    <mergeCell ref="D1318:D1319"/>
    <mergeCell ref="B1320:B1321"/>
    <mergeCell ref="C1320:C1321"/>
    <mergeCell ref="D1320:D1321"/>
    <mergeCell ref="B1322:B1323"/>
    <mergeCell ref="C1322:C1323"/>
    <mergeCell ref="D1322:D1323"/>
    <mergeCell ref="B1325:B1326"/>
    <mergeCell ref="C1325:C1326"/>
    <mergeCell ref="D1325:D1326"/>
    <mergeCell ref="B1328:B1329"/>
    <mergeCell ref="C1328:C1329"/>
    <mergeCell ref="D1328:D1329"/>
    <mergeCell ref="B1355:B1356"/>
    <mergeCell ref="C1355:C1356"/>
    <mergeCell ref="D1355:D1356"/>
    <mergeCell ref="B1357:B1359"/>
    <mergeCell ref="C1357:C1359"/>
    <mergeCell ref="D1357:D1359"/>
    <mergeCell ref="B1360:B1361"/>
    <mergeCell ref="C1360:C1361"/>
    <mergeCell ref="D1360:D1361"/>
    <mergeCell ref="B1362:B1364"/>
    <mergeCell ref="C1362:C1364"/>
    <mergeCell ref="D1362:D1364"/>
    <mergeCell ref="B1367:B1368"/>
    <mergeCell ref="C1367:C1368"/>
    <mergeCell ref="D1367:D1368"/>
    <mergeCell ref="B1341:B1343"/>
    <mergeCell ref="C1341:C1343"/>
    <mergeCell ref="D1341:D1343"/>
    <mergeCell ref="B1344:B1347"/>
    <mergeCell ref="C1344:C1347"/>
    <mergeCell ref="D1344:D1347"/>
    <mergeCell ref="B1348:B1349"/>
    <mergeCell ref="C1348:C1349"/>
    <mergeCell ref="D1348:D1349"/>
    <mergeCell ref="B1350:B1351"/>
    <mergeCell ref="C1350:C1351"/>
    <mergeCell ref="D1350:D1351"/>
    <mergeCell ref="B1352:B1353"/>
    <mergeCell ref="C1352:C1353"/>
    <mergeCell ref="D1352:D1353"/>
    <mergeCell ref="B1381:B1382"/>
    <mergeCell ref="C1381:C1382"/>
    <mergeCell ref="D1381:D1382"/>
    <mergeCell ref="B1383:B1384"/>
    <mergeCell ref="C1383:C1384"/>
    <mergeCell ref="D1383:D1384"/>
    <mergeCell ref="B1385:B1386"/>
    <mergeCell ref="C1385:C1386"/>
    <mergeCell ref="D1385:D1386"/>
    <mergeCell ref="B1387:B1389"/>
    <mergeCell ref="C1387:C1389"/>
    <mergeCell ref="D1387:D1389"/>
    <mergeCell ref="B1390:B1391"/>
    <mergeCell ref="C1390:C1391"/>
    <mergeCell ref="D1390:D1391"/>
    <mergeCell ref="B1369:B1370"/>
    <mergeCell ref="C1369:C1370"/>
    <mergeCell ref="D1369:D1370"/>
    <mergeCell ref="B1371:B1372"/>
    <mergeCell ref="C1371:C1372"/>
    <mergeCell ref="D1371:D1372"/>
    <mergeCell ref="B1373:B1374"/>
    <mergeCell ref="C1373:C1374"/>
    <mergeCell ref="D1373:D1374"/>
    <mergeCell ref="B1376:B1377"/>
    <mergeCell ref="C1376:C1377"/>
    <mergeCell ref="D1376:D1377"/>
    <mergeCell ref="B1378:B1380"/>
    <mergeCell ref="C1378:C1380"/>
    <mergeCell ref="D1378:D1380"/>
    <mergeCell ref="M1292:M1293"/>
    <mergeCell ref="J1294:J1296"/>
    <mergeCell ref="K1294:K1296"/>
    <mergeCell ref="L1294:L1296"/>
    <mergeCell ref="M1294:M1296"/>
    <mergeCell ref="J1297:J1298"/>
    <mergeCell ref="K1297:K1298"/>
    <mergeCell ref="L1297:L1298"/>
    <mergeCell ref="M1297:M1298"/>
    <mergeCell ref="J1299:J1300"/>
    <mergeCell ref="K1299:K1300"/>
    <mergeCell ref="L1299:L1300"/>
    <mergeCell ref="M1299:M1300"/>
    <mergeCell ref="J1301:J1302"/>
    <mergeCell ref="K1301:K1302"/>
    <mergeCell ref="L1301:L1302"/>
    <mergeCell ref="M1301:M1302"/>
    <mergeCell ref="L1303:L1304"/>
    <mergeCell ref="M1303:M1304"/>
    <mergeCell ref="J1305:J1307"/>
    <mergeCell ref="K1305:K1307"/>
    <mergeCell ref="L1305:L1307"/>
    <mergeCell ref="M1305:M1307"/>
    <mergeCell ref="J1308:J1309"/>
    <mergeCell ref="K1308:K1309"/>
    <mergeCell ref="L1308:L1309"/>
    <mergeCell ref="M1308:M1309"/>
    <mergeCell ref="J1311:J1312"/>
    <mergeCell ref="K1311:K1312"/>
    <mergeCell ref="L1311:L1312"/>
    <mergeCell ref="M1311:M1312"/>
    <mergeCell ref="J1313:J1314"/>
    <mergeCell ref="K1313:K1314"/>
    <mergeCell ref="L1313:L1314"/>
    <mergeCell ref="M1313:M1314"/>
    <mergeCell ref="L1315:L1317"/>
    <mergeCell ref="M1315:M1317"/>
    <mergeCell ref="J1318:J1319"/>
    <mergeCell ref="K1318:K1319"/>
    <mergeCell ref="L1318:L1319"/>
    <mergeCell ref="M1318:M1319"/>
    <mergeCell ref="J1320:J1321"/>
    <mergeCell ref="K1320:K1321"/>
    <mergeCell ref="L1320:L1321"/>
    <mergeCell ref="M1320:M1321"/>
    <mergeCell ref="J1322:J1323"/>
    <mergeCell ref="K1322:K1323"/>
    <mergeCell ref="L1322:L1323"/>
    <mergeCell ref="M1322:M1323"/>
    <mergeCell ref="J1325:J1326"/>
    <mergeCell ref="K1325:K1326"/>
    <mergeCell ref="L1325:L1326"/>
    <mergeCell ref="M1325:M1326"/>
    <mergeCell ref="J1328:J1329"/>
    <mergeCell ref="K1328:K1329"/>
    <mergeCell ref="L1328:L1329"/>
    <mergeCell ref="M1328:M1329"/>
    <mergeCell ref="J1330:J1331"/>
    <mergeCell ref="K1330:K1331"/>
    <mergeCell ref="L1330:L1331"/>
    <mergeCell ref="M1330:M1331"/>
    <mergeCell ref="J1333:J1334"/>
    <mergeCell ref="K1333:K1334"/>
    <mergeCell ref="L1333:L1334"/>
    <mergeCell ref="M1333:M1334"/>
    <mergeCell ref="J1335:J1336"/>
    <mergeCell ref="K1335:K1336"/>
    <mergeCell ref="L1335:L1336"/>
    <mergeCell ref="M1335:M1336"/>
    <mergeCell ref="J1337:J1338"/>
    <mergeCell ref="K1337:K1338"/>
    <mergeCell ref="L1337:L1338"/>
    <mergeCell ref="M1337:M1338"/>
    <mergeCell ref="J1339:J1340"/>
    <mergeCell ref="K1339:K1340"/>
    <mergeCell ref="L1339:L1340"/>
    <mergeCell ref="M1339:M1340"/>
    <mergeCell ref="J1341:J1343"/>
    <mergeCell ref="K1341:K1343"/>
    <mergeCell ref="L1341:L1343"/>
    <mergeCell ref="M1341:M1343"/>
    <mergeCell ref="J1344:J1347"/>
    <mergeCell ref="K1344:K1347"/>
    <mergeCell ref="L1344:L1347"/>
    <mergeCell ref="M1344:M1347"/>
    <mergeCell ref="J1348:J1349"/>
    <mergeCell ref="K1348:K1349"/>
    <mergeCell ref="L1348:L1349"/>
    <mergeCell ref="M1348:M1349"/>
    <mergeCell ref="J1350:J1351"/>
    <mergeCell ref="K1350:K1351"/>
    <mergeCell ref="L1350:L1351"/>
    <mergeCell ref="M1350:M1351"/>
    <mergeCell ref="J1352:J1353"/>
    <mergeCell ref="K1352:K1353"/>
    <mergeCell ref="L1352:L1353"/>
    <mergeCell ref="M1352:M1353"/>
    <mergeCell ref="J1355:J1356"/>
    <mergeCell ref="K1355:K1356"/>
    <mergeCell ref="L1355:L1356"/>
    <mergeCell ref="M1355:M1356"/>
    <mergeCell ref="J1357:J1359"/>
    <mergeCell ref="K1357:K1359"/>
    <mergeCell ref="L1357:L1359"/>
    <mergeCell ref="M1357:M1359"/>
    <mergeCell ref="J1360:J1361"/>
    <mergeCell ref="K1360:K1361"/>
    <mergeCell ref="L1360:L1361"/>
    <mergeCell ref="M1360:M1361"/>
    <mergeCell ref="J1362:J1364"/>
    <mergeCell ref="K1362:K1364"/>
    <mergeCell ref="L1362:L1364"/>
    <mergeCell ref="M1362:M1364"/>
    <mergeCell ref="J1367:J1368"/>
    <mergeCell ref="K1367:K1368"/>
    <mergeCell ref="L1367:L1368"/>
    <mergeCell ref="M1367:M1368"/>
    <mergeCell ref="J1369:J1370"/>
    <mergeCell ref="K1369:K1370"/>
    <mergeCell ref="L1369:L1370"/>
    <mergeCell ref="M1369:M1370"/>
    <mergeCell ref="J1371:J1372"/>
    <mergeCell ref="K1371:K1372"/>
    <mergeCell ref="L1371:L1372"/>
    <mergeCell ref="M1371:M1372"/>
    <mergeCell ref="J1373:J1374"/>
    <mergeCell ref="K1373:K1374"/>
    <mergeCell ref="L1373:L1374"/>
    <mergeCell ref="M1373:M1374"/>
    <mergeCell ref="J1376:J1377"/>
    <mergeCell ref="K1376:K1377"/>
    <mergeCell ref="L1376:L1377"/>
    <mergeCell ref="M1376:M1377"/>
    <mergeCell ref="J1378:J1380"/>
    <mergeCell ref="K1378:K1380"/>
    <mergeCell ref="L1378:L1380"/>
    <mergeCell ref="M1378:M1380"/>
    <mergeCell ref="J1390:J1391"/>
    <mergeCell ref="K1390:K1391"/>
    <mergeCell ref="L1390:L1391"/>
    <mergeCell ref="M1390:M1391"/>
    <mergeCell ref="J1381:J1382"/>
    <mergeCell ref="K1381:K1382"/>
    <mergeCell ref="L1381:L1382"/>
    <mergeCell ref="M1381:M1382"/>
    <mergeCell ref="J1383:J1384"/>
    <mergeCell ref="K1383:K1384"/>
    <mergeCell ref="L1383:L1384"/>
    <mergeCell ref="M1383:M1384"/>
    <mergeCell ref="J1385:J1386"/>
    <mergeCell ref="K1385:K1386"/>
    <mergeCell ref="L1385:L1386"/>
    <mergeCell ref="M1385:M1386"/>
    <mergeCell ref="J1387:J1389"/>
    <mergeCell ref="K1387:K1389"/>
    <mergeCell ref="L1387:L1389"/>
    <mergeCell ref="M1387:M1389"/>
  </mergeCells>
  <phoneticPr fontId="12" type="noConversion"/>
  <conditionalFormatting sqref="C983">
    <cfRule type="duplicateValues" dxfId="20" priority="34" stopIfTrue="1"/>
  </conditionalFormatting>
  <conditionalFormatting sqref="D983">
    <cfRule type="duplicateValues" dxfId="19" priority="33" stopIfTrue="1"/>
  </conditionalFormatting>
  <conditionalFormatting sqref="C987">
    <cfRule type="duplicateValues" dxfId="18" priority="31" stopIfTrue="1"/>
  </conditionalFormatting>
  <conditionalFormatting sqref="D987">
    <cfRule type="duplicateValues" dxfId="17" priority="30" stopIfTrue="1"/>
  </conditionalFormatting>
  <conditionalFormatting sqref="C991">
    <cfRule type="duplicateValues" dxfId="16" priority="27" stopIfTrue="1"/>
  </conditionalFormatting>
  <conditionalFormatting sqref="D991">
    <cfRule type="duplicateValues" dxfId="15" priority="26" stopIfTrue="1"/>
  </conditionalFormatting>
  <conditionalFormatting sqref="C993">
    <cfRule type="duplicateValues" dxfId="14" priority="24" stopIfTrue="1"/>
  </conditionalFormatting>
  <conditionalFormatting sqref="D993">
    <cfRule type="duplicateValues" dxfId="13" priority="23" stopIfTrue="1"/>
  </conditionalFormatting>
  <conditionalFormatting sqref="C995">
    <cfRule type="duplicateValues" dxfId="12" priority="21" stopIfTrue="1"/>
  </conditionalFormatting>
  <conditionalFormatting sqref="D995">
    <cfRule type="duplicateValues" dxfId="11" priority="20" stopIfTrue="1"/>
  </conditionalFormatting>
  <conditionalFormatting sqref="B1001">
    <cfRule type="duplicateValues" dxfId="10" priority="19" stopIfTrue="1"/>
  </conditionalFormatting>
  <conditionalFormatting sqref="C1001">
    <cfRule type="duplicateValues" dxfId="9" priority="17" stopIfTrue="1"/>
  </conditionalFormatting>
  <conditionalFormatting sqref="D1001">
    <cfRule type="duplicateValues" dxfId="8" priority="16" stopIfTrue="1"/>
  </conditionalFormatting>
  <conditionalFormatting sqref="C980:C981">
    <cfRule type="duplicateValues" dxfId="7" priority="13" stopIfTrue="1"/>
  </conditionalFormatting>
  <conditionalFormatting sqref="C997:C999">
    <cfRule type="duplicateValues" dxfId="6" priority="12" stopIfTrue="1"/>
  </conditionalFormatting>
  <conditionalFormatting sqref="D980:D981">
    <cfRule type="duplicateValues" dxfId="5" priority="11" stopIfTrue="1"/>
  </conditionalFormatting>
  <conditionalFormatting sqref="D997:D999">
    <cfRule type="duplicateValues" dxfId="4" priority="10" stopIfTrue="1"/>
  </conditionalFormatting>
  <conditionalFormatting sqref="B793:B981 B983 B997:B999 B993 B991 B995 B985 B989 B987 B1003">
    <cfRule type="duplicateValues" dxfId="3" priority="9" stopIfTrue="1"/>
  </conditionalFormatting>
  <conditionalFormatting sqref="B1888:B1892 B1868:B1870 B1860 B1846 B1848:B1853 B1855:B1858 B1862 B1864:B1866 B1872 B1874:B1875 B1877:B1880 B1882:B1884 B1886 B1894:B1896">
    <cfRule type="duplicateValues" dxfId="2" priority="8"/>
  </conditionalFormatting>
  <conditionalFormatting sqref="B1893">
    <cfRule type="duplicateValues" dxfId="1" priority="7"/>
  </conditionalFormatting>
  <conditionalFormatting sqref="B2334:B2361">
    <cfRule type="duplicateValues" dxfId="0" priority="6"/>
  </conditionalFormatting>
  <dataValidations count="1">
    <dataValidation type="list" allowBlank="1" showInputMessage="1" showErrorMessage="1" sqref="E196603:E196664 E131067:E131128 WVK983098:WVK1048576 WLO983098:WLO1048576 WBS983098:WBS1048576 VRW983098:VRW1048576 VIA983098:VIA1048576 UYE983098:UYE1048576 UOI983098:UOI1048576 UEM983098:UEM1048576 TUQ983098:TUQ1048576 TKU983098:TKU1048576 TAY983098:TAY1048576 SRC983098:SRC1048576 SHG983098:SHG1048576 RXK983098:RXK1048576 RNO983098:RNO1048576 RDS983098:RDS1048576 QTW983098:QTW1048576 QKA983098:QKA1048576 QAE983098:QAE1048576 PQI983098:PQI1048576 PGM983098:PGM1048576 OWQ983098:OWQ1048576 OMU983098:OMU1048576 OCY983098:OCY1048576 NTC983098:NTC1048576 NJG983098:NJG1048576 MZK983098:MZK1048576 MPO983098:MPO1048576 MFS983098:MFS1048576 LVW983098:LVW1048576 LMA983098:LMA1048576 LCE983098:LCE1048576 KSI983098:KSI1048576 KIM983098:KIM1048576 JYQ983098:JYQ1048576 JOU983098:JOU1048576 JEY983098:JEY1048576 IVC983098:IVC1048576 ILG983098:ILG1048576 IBK983098:IBK1048576 HRO983098:HRO1048576 HHS983098:HHS1048576 GXW983098:GXW1048576 GOA983098:GOA1048576 GEE983098:GEE1048576 FUI983098:FUI1048576 FKM983098:FKM1048576 FAQ983098:FAQ1048576 EQU983098:EQU1048576 EGY983098:EGY1048576 DXC983098:DXC1048576 DNG983098:DNG1048576 DDK983098:DDK1048576 CTO983098:CTO1048576 CJS983098:CJS1048576 BZW983098:BZW1048576 BQA983098:BQA1048576 BGE983098:BGE1048576 AWI983098:AWI1048576 AMM983098:AMM1048576 ACQ983098:ACQ1048576 SU983098:SU1048576 IY983098:IY1048576 WVK917562:WVK983029 WLO917562:WLO983029 WBS917562:WBS983029 VRW917562:VRW983029 VIA917562:VIA983029 UYE917562:UYE983029 UOI917562:UOI983029 UEM917562:UEM983029 TUQ917562:TUQ983029 TKU917562:TKU983029 TAY917562:TAY983029 SRC917562:SRC983029 SHG917562:SHG983029 RXK917562:RXK983029 RNO917562:RNO983029 RDS917562:RDS983029 QTW917562:QTW983029 QKA917562:QKA983029 QAE917562:QAE983029 PQI917562:PQI983029 PGM917562:PGM983029 OWQ917562:OWQ983029 OMU917562:OMU983029 OCY917562:OCY983029 NTC917562:NTC983029 NJG917562:NJG983029 MZK917562:MZK983029 MPO917562:MPO983029 MFS917562:MFS983029 LVW917562:LVW983029 LMA917562:LMA983029 LCE917562:LCE983029 KSI917562:KSI983029 KIM917562:KIM983029 JYQ917562:JYQ983029 JOU917562:JOU983029 JEY917562:JEY983029 IVC917562:IVC983029 ILG917562:ILG983029 IBK917562:IBK983029 HRO917562:HRO983029 HHS917562:HHS983029 GXW917562:GXW983029 GOA917562:GOA983029 GEE917562:GEE983029 FUI917562:FUI983029 FKM917562:FKM983029 FAQ917562:FAQ983029 EQU917562:EQU983029 EGY917562:EGY983029 DXC917562:DXC983029 DNG917562:DNG983029 DDK917562:DDK983029 CTO917562:CTO983029 CJS917562:CJS983029 BZW917562:BZW983029 BQA917562:BQA983029 BGE917562:BGE983029 AWI917562:AWI983029 AMM917562:AMM983029 ACQ917562:ACQ983029 SU917562:SU983029 IY917562:IY983029 WVK852026:WVK917493 WLO852026:WLO917493 WBS852026:WBS917493 VRW852026:VRW917493 VIA852026:VIA917493 UYE852026:UYE917493 UOI852026:UOI917493 UEM852026:UEM917493 TUQ852026:TUQ917493 TKU852026:TKU917493 TAY852026:TAY917493 SRC852026:SRC917493 SHG852026:SHG917493 RXK852026:RXK917493 RNO852026:RNO917493 RDS852026:RDS917493 QTW852026:QTW917493 QKA852026:QKA917493 QAE852026:QAE917493 PQI852026:PQI917493 PGM852026:PGM917493 OWQ852026:OWQ917493 OMU852026:OMU917493 OCY852026:OCY917493 NTC852026:NTC917493 NJG852026:NJG917493 MZK852026:MZK917493 MPO852026:MPO917493 MFS852026:MFS917493 LVW852026:LVW917493 LMA852026:LMA917493 LCE852026:LCE917493 KSI852026:KSI917493 KIM852026:KIM917493 JYQ852026:JYQ917493 JOU852026:JOU917493 JEY852026:JEY917493 IVC852026:IVC917493 ILG852026:ILG917493 IBK852026:IBK917493 HRO852026:HRO917493 HHS852026:HHS917493 GXW852026:GXW917493 GOA852026:GOA917493 GEE852026:GEE917493 FUI852026:FUI917493 FKM852026:FKM917493 FAQ852026:FAQ917493 EQU852026:EQU917493 EGY852026:EGY917493 DXC852026:DXC917493 DNG852026:DNG917493 DDK852026:DDK917493 CTO852026:CTO917493 CJS852026:CJS917493 BZW852026:BZW917493 BQA852026:BQA917493 BGE852026:BGE917493 AWI852026:AWI917493 AMM852026:AMM917493 ACQ852026:ACQ917493 SU852026:SU917493 IY852026:IY917493 WVK786490:WVK851957 WLO786490:WLO851957 WBS786490:WBS851957 VRW786490:VRW851957 VIA786490:VIA851957 UYE786490:UYE851957 UOI786490:UOI851957 UEM786490:UEM851957 TUQ786490:TUQ851957 TKU786490:TKU851957 TAY786490:TAY851957 SRC786490:SRC851957 SHG786490:SHG851957 RXK786490:RXK851957 RNO786490:RNO851957 RDS786490:RDS851957 QTW786490:QTW851957 QKA786490:QKA851957 QAE786490:QAE851957 PQI786490:PQI851957 PGM786490:PGM851957 OWQ786490:OWQ851957 OMU786490:OMU851957 OCY786490:OCY851957 NTC786490:NTC851957 NJG786490:NJG851957 MZK786490:MZK851957 MPO786490:MPO851957 MFS786490:MFS851957 LVW786490:LVW851957 LMA786490:LMA851957 LCE786490:LCE851957 KSI786490:KSI851957 KIM786490:KIM851957 JYQ786490:JYQ851957 JOU786490:JOU851957 JEY786490:JEY851957 IVC786490:IVC851957 ILG786490:ILG851957 IBK786490:IBK851957 HRO786490:HRO851957 HHS786490:HHS851957 GXW786490:GXW851957 GOA786490:GOA851957 GEE786490:GEE851957 FUI786490:FUI851957 FKM786490:FKM851957 FAQ786490:FAQ851957 EQU786490:EQU851957 EGY786490:EGY851957 DXC786490:DXC851957 DNG786490:DNG851957 DDK786490:DDK851957 CTO786490:CTO851957 CJS786490:CJS851957 BZW786490:BZW851957 BQA786490:BQA851957 BGE786490:BGE851957 AWI786490:AWI851957 AMM786490:AMM851957 ACQ786490:ACQ851957 SU786490:SU851957 IY786490:IY851957 WVK720954:WVK786421 WLO720954:WLO786421 WBS720954:WBS786421 VRW720954:VRW786421 VIA720954:VIA786421 UYE720954:UYE786421 UOI720954:UOI786421 UEM720954:UEM786421 TUQ720954:TUQ786421 TKU720954:TKU786421 TAY720954:TAY786421 SRC720954:SRC786421 SHG720954:SHG786421 RXK720954:RXK786421 RNO720954:RNO786421 RDS720954:RDS786421 QTW720954:QTW786421 QKA720954:QKA786421 QAE720954:QAE786421 PQI720954:PQI786421 PGM720954:PGM786421 OWQ720954:OWQ786421 OMU720954:OMU786421 OCY720954:OCY786421 NTC720954:NTC786421 NJG720954:NJG786421 MZK720954:MZK786421 MPO720954:MPO786421 MFS720954:MFS786421 LVW720954:LVW786421 LMA720954:LMA786421 LCE720954:LCE786421 KSI720954:KSI786421 KIM720954:KIM786421 JYQ720954:JYQ786421 JOU720954:JOU786421 JEY720954:JEY786421 IVC720954:IVC786421 ILG720954:ILG786421 IBK720954:IBK786421 HRO720954:HRO786421 HHS720954:HHS786421 GXW720954:GXW786421 GOA720954:GOA786421 GEE720954:GEE786421 FUI720954:FUI786421 FKM720954:FKM786421 FAQ720954:FAQ786421 EQU720954:EQU786421 EGY720954:EGY786421 DXC720954:DXC786421 DNG720954:DNG786421 DDK720954:DDK786421 CTO720954:CTO786421 CJS720954:CJS786421 BZW720954:BZW786421 BQA720954:BQA786421 BGE720954:BGE786421 AWI720954:AWI786421 AMM720954:AMM786421 ACQ720954:ACQ786421 SU720954:SU786421 IY720954:IY786421 WVK655418:WVK720885 WLO655418:WLO720885 WBS655418:WBS720885 VRW655418:VRW720885 VIA655418:VIA720885 UYE655418:UYE720885 UOI655418:UOI720885 UEM655418:UEM720885 TUQ655418:TUQ720885 TKU655418:TKU720885 TAY655418:TAY720885 SRC655418:SRC720885 SHG655418:SHG720885 RXK655418:RXK720885 RNO655418:RNO720885 RDS655418:RDS720885 QTW655418:QTW720885 QKA655418:QKA720885 QAE655418:QAE720885 PQI655418:PQI720885 PGM655418:PGM720885 OWQ655418:OWQ720885 OMU655418:OMU720885 OCY655418:OCY720885 NTC655418:NTC720885 NJG655418:NJG720885 MZK655418:MZK720885 MPO655418:MPO720885 MFS655418:MFS720885 LVW655418:LVW720885 LMA655418:LMA720885 LCE655418:LCE720885 KSI655418:KSI720885 KIM655418:KIM720885 JYQ655418:JYQ720885 JOU655418:JOU720885 JEY655418:JEY720885 IVC655418:IVC720885 ILG655418:ILG720885 IBK655418:IBK720885 HRO655418:HRO720885 HHS655418:HHS720885 GXW655418:GXW720885 GOA655418:GOA720885 GEE655418:GEE720885 FUI655418:FUI720885 FKM655418:FKM720885 FAQ655418:FAQ720885 EQU655418:EQU720885 EGY655418:EGY720885 DXC655418:DXC720885 DNG655418:DNG720885 DDK655418:DDK720885 CTO655418:CTO720885 CJS655418:CJS720885 BZW655418:BZW720885 BQA655418:BQA720885 BGE655418:BGE720885 AWI655418:AWI720885 AMM655418:AMM720885 ACQ655418:ACQ720885 SU655418:SU720885 IY655418:IY720885 WVK589882:WVK655349 WLO589882:WLO655349 WBS589882:WBS655349 VRW589882:VRW655349 VIA589882:VIA655349 UYE589882:UYE655349 UOI589882:UOI655349 UEM589882:UEM655349 TUQ589882:TUQ655349 TKU589882:TKU655349 TAY589882:TAY655349 SRC589882:SRC655349 SHG589882:SHG655349 RXK589882:RXK655349 RNO589882:RNO655349 RDS589882:RDS655349 QTW589882:QTW655349 QKA589882:QKA655349 QAE589882:QAE655349 PQI589882:PQI655349 PGM589882:PGM655349 OWQ589882:OWQ655349 OMU589882:OMU655349 OCY589882:OCY655349 NTC589882:NTC655349 NJG589882:NJG655349 MZK589882:MZK655349 MPO589882:MPO655349 MFS589882:MFS655349 LVW589882:LVW655349 LMA589882:LMA655349 LCE589882:LCE655349 KSI589882:KSI655349 KIM589882:KIM655349 JYQ589882:JYQ655349 JOU589882:JOU655349 JEY589882:JEY655349 IVC589882:IVC655349 ILG589882:ILG655349 IBK589882:IBK655349 HRO589882:HRO655349 HHS589882:HHS655349 GXW589882:GXW655349 GOA589882:GOA655349 GEE589882:GEE655349 FUI589882:FUI655349 FKM589882:FKM655349 FAQ589882:FAQ655349 EQU589882:EQU655349 EGY589882:EGY655349 DXC589882:DXC655349 DNG589882:DNG655349 DDK589882:DDK655349 CTO589882:CTO655349 CJS589882:CJS655349 BZW589882:BZW655349 BQA589882:BQA655349 BGE589882:BGE655349 AWI589882:AWI655349 AMM589882:AMM655349 ACQ589882:ACQ655349 SU589882:SU655349 IY589882:IY655349 WVK524346:WVK589813 WLO524346:WLO589813 WBS524346:WBS589813 VRW524346:VRW589813 VIA524346:VIA589813 UYE524346:UYE589813 UOI524346:UOI589813 UEM524346:UEM589813 TUQ524346:TUQ589813 TKU524346:TKU589813 TAY524346:TAY589813 SRC524346:SRC589813 SHG524346:SHG589813 RXK524346:RXK589813 RNO524346:RNO589813 RDS524346:RDS589813 QTW524346:QTW589813 QKA524346:QKA589813 QAE524346:QAE589813 PQI524346:PQI589813 PGM524346:PGM589813 OWQ524346:OWQ589813 OMU524346:OMU589813 OCY524346:OCY589813 NTC524346:NTC589813 NJG524346:NJG589813 MZK524346:MZK589813 MPO524346:MPO589813 MFS524346:MFS589813 LVW524346:LVW589813 LMA524346:LMA589813 LCE524346:LCE589813 KSI524346:KSI589813 KIM524346:KIM589813 JYQ524346:JYQ589813 JOU524346:JOU589813 JEY524346:JEY589813 IVC524346:IVC589813 ILG524346:ILG589813 IBK524346:IBK589813 HRO524346:HRO589813 HHS524346:HHS589813 GXW524346:GXW589813 GOA524346:GOA589813 GEE524346:GEE589813 FUI524346:FUI589813 FKM524346:FKM589813 FAQ524346:FAQ589813 EQU524346:EQU589813 EGY524346:EGY589813 DXC524346:DXC589813 DNG524346:DNG589813 DDK524346:DDK589813 CTO524346:CTO589813 CJS524346:CJS589813 BZW524346:BZW589813 BQA524346:BQA589813 BGE524346:BGE589813 AWI524346:AWI589813 AMM524346:AMM589813 ACQ524346:ACQ589813 SU524346:SU589813 IY524346:IY589813 WVK458810:WVK524277 WLO458810:WLO524277 WBS458810:WBS524277 VRW458810:VRW524277 VIA458810:VIA524277 UYE458810:UYE524277 UOI458810:UOI524277 UEM458810:UEM524277 TUQ458810:TUQ524277 TKU458810:TKU524277 TAY458810:TAY524277 SRC458810:SRC524277 SHG458810:SHG524277 RXK458810:RXK524277 RNO458810:RNO524277 RDS458810:RDS524277 QTW458810:QTW524277 QKA458810:QKA524277 QAE458810:QAE524277 PQI458810:PQI524277 PGM458810:PGM524277 OWQ458810:OWQ524277 OMU458810:OMU524277 OCY458810:OCY524277 NTC458810:NTC524277 NJG458810:NJG524277 MZK458810:MZK524277 MPO458810:MPO524277 MFS458810:MFS524277 LVW458810:LVW524277 LMA458810:LMA524277 LCE458810:LCE524277 KSI458810:KSI524277 KIM458810:KIM524277 JYQ458810:JYQ524277 JOU458810:JOU524277 JEY458810:JEY524277 IVC458810:IVC524277 ILG458810:ILG524277 IBK458810:IBK524277 HRO458810:HRO524277 HHS458810:HHS524277 GXW458810:GXW524277 GOA458810:GOA524277 GEE458810:GEE524277 FUI458810:FUI524277 FKM458810:FKM524277 FAQ458810:FAQ524277 EQU458810:EQU524277 EGY458810:EGY524277 DXC458810:DXC524277 DNG458810:DNG524277 DDK458810:DDK524277 CTO458810:CTO524277 CJS458810:CJS524277 BZW458810:BZW524277 BQA458810:BQA524277 BGE458810:BGE524277 AWI458810:AWI524277 AMM458810:AMM524277 ACQ458810:ACQ524277 SU458810:SU524277 IY458810:IY524277 WVK393274:WVK458741 WLO393274:WLO458741 WBS393274:WBS458741 VRW393274:VRW458741 VIA393274:VIA458741 UYE393274:UYE458741 UOI393274:UOI458741 UEM393274:UEM458741 TUQ393274:TUQ458741 TKU393274:TKU458741 TAY393274:TAY458741 SRC393274:SRC458741 SHG393274:SHG458741 RXK393274:RXK458741 RNO393274:RNO458741 RDS393274:RDS458741 QTW393274:QTW458741 QKA393274:QKA458741 QAE393274:QAE458741 PQI393274:PQI458741 PGM393274:PGM458741 OWQ393274:OWQ458741 OMU393274:OMU458741 OCY393274:OCY458741 NTC393274:NTC458741 NJG393274:NJG458741 MZK393274:MZK458741 MPO393274:MPO458741 MFS393274:MFS458741 LVW393274:LVW458741 LMA393274:LMA458741 LCE393274:LCE458741 KSI393274:KSI458741 KIM393274:KIM458741 JYQ393274:JYQ458741 JOU393274:JOU458741 JEY393274:JEY458741 IVC393274:IVC458741 ILG393274:ILG458741 IBK393274:IBK458741 HRO393274:HRO458741 HHS393274:HHS458741 GXW393274:GXW458741 GOA393274:GOA458741 GEE393274:GEE458741 FUI393274:FUI458741 FKM393274:FKM458741 FAQ393274:FAQ458741 EQU393274:EQU458741 EGY393274:EGY458741 DXC393274:DXC458741 DNG393274:DNG458741 DDK393274:DDK458741 CTO393274:CTO458741 CJS393274:CJS458741 BZW393274:BZW458741 BQA393274:BQA458741 BGE393274:BGE458741 AWI393274:AWI458741 AMM393274:AMM458741 ACQ393274:ACQ458741 SU393274:SU458741 IY393274:IY458741 WVK327738:WVK393205 WLO327738:WLO393205 WBS327738:WBS393205 VRW327738:VRW393205 VIA327738:VIA393205 UYE327738:UYE393205 UOI327738:UOI393205 UEM327738:UEM393205 TUQ327738:TUQ393205 TKU327738:TKU393205 TAY327738:TAY393205 SRC327738:SRC393205 SHG327738:SHG393205 RXK327738:RXK393205 RNO327738:RNO393205 RDS327738:RDS393205 QTW327738:QTW393205 QKA327738:QKA393205 QAE327738:QAE393205 PQI327738:PQI393205 PGM327738:PGM393205 OWQ327738:OWQ393205 OMU327738:OMU393205 OCY327738:OCY393205 NTC327738:NTC393205 NJG327738:NJG393205 MZK327738:MZK393205 MPO327738:MPO393205 MFS327738:MFS393205 LVW327738:LVW393205 LMA327738:LMA393205 LCE327738:LCE393205 KSI327738:KSI393205 KIM327738:KIM393205 JYQ327738:JYQ393205 JOU327738:JOU393205 JEY327738:JEY393205 IVC327738:IVC393205 ILG327738:ILG393205 IBK327738:IBK393205 HRO327738:HRO393205 HHS327738:HHS393205 GXW327738:GXW393205 GOA327738:GOA393205 GEE327738:GEE393205 FUI327738:FUI393205 FKM327738:FKM393205 FAQ327738:FAQ393205 EQU327738:EQU393205 EGY327738:EGY393205 DXC327738:DXC393205 DNG327738:DNG393205 DDK327738:DDK393205 CTO327738:CTO393205 CJS327738:CJS393205 BZW327738:BZW393205 BQA327738:BQA393205 BGE327738:BGE393205 AWI327738:AWI393205 AMM327738:AMM393205 ACQ327738:ACQ393205 SU327738:SU393205 IY327738:IY393205 WVK262202:WVK327669 WLO262202:WLO327669 WBS262202:WBS327669 VRW262202:VRW327669 VIA262202:VIA327669 UYE262202:UYE327669 UOI262202:UOI327669 UEM262202:UEM327669 TUQ262202:TUQ327669 TKU262202:TKU327669 TAY262202:TAY327669 SRC262202:SRC327669 SHG262202:SHG327669 RXK262202:RXK327669 RNO262202:RNO327669 RDS262202:RDS327669 QTW262202:QTW327669 QKA262202:QKA327669 QAE262202:QAE327669 PQI262202:PQI327669 PGM262202:PGM327669 OWQ262202:OWQ327669 OMU262202:OMU327669 OCY262202:OCY327669 NTC262202:NTC327669 NJG262202:NJG327669 MZK262202:MZK327669 MPO262202:MPO327669 MFS262202:MFS327669 LVW262202:LVW327669 LMA262202:LMA327669 LCE262202:LCE327669 KSI262202:KSI327669 KIM262202:KIM327669 JYQ262202:JYQ327669 JOU262202:JOU327669 JEY262202:JEY327669 IVC262202:IVC327669 ILG262202:ILG327669 IBK262202:IBK327669 HRO262202:HRO327669 HHS262202:HHS327669 GXW262202:GXW327669 GOA262202:GOA327669 GEE262202:GEE327669 FUI262202:FUI327669 FKM262202:FKM327669 FAQ262202:FAQ327669 EQU262202:EQU327669 EGY262202:EGY327669 DXC262202:DXC327669 DNG262202:DNG327669 DDK262202:DDK327669 CTO262202:CTO327669 CJS262202:CJS327669 BZW262202:BZW327669 BQA262202:BQA327669 BGE262202:BGE327669 AWI262202:AWI327669 AMM262202:AMM327669 ACQ262202:ACQ327669 SU262202:SU327669 IY262202:IY327669 WVK196666:WVK262133 WLO196666:WLO262133 WBS196666:WBS262133 VRW196666:VRW262133 VIA196666:VIA262133 UYE196666:UYE262133 UOI196666:UOI262133 UEM196666:UEM262133 TUQ196666:TUQ262133 TKU196666:TKU262133 TAY196666:TAY262133 SRC196666:SRC262133 SHG196666:SHG262133 RXK196666:RXK262133 RNO196666:RNO262133 RDS196666:RDS262133 QTW196666:QTW262133 QKA196666:QKA262133 QAE196666:QAE262133 PQI196666:PQI262133 PGM196666:PGM262133 OWQ196666:OWQ262133 OMU196666:OMU262133 OCY196666:OCY262133 NTC196666:NTC262133 NJG196666:NJG262133 MZK196666:MZK262133 MPO196666:MPO262133 MFS196666:MFS262133 LVW196666:LVW262133 LMA196666:LMA262133 LCE196666:LCE262133 KSI196666:KSI262133 KIM196666:KIM262133 JYQ196666:JYQ262133 JOU196666:JOU262133 JEY196666:JEY262133 IVC196666:IVC262133 ILG196666:ILG262133 IBK196666:IBK262133 HRO196666:HRO262133 HHS196666:HHS262133 GXW196666:GXW262133 GOA196666:GOA262133 GEE196666:GEE262133 FUI196666:FUI262133 FKM196666:FKM262133 FAQ196666:FAQ262133 EQU196666:EQU262133 EGY196666:EGY262133 DXC196666:DXC262133 DNG196666:DNG262133 DDK196666:DDK262133 CTO196666:CTO262133 CJS196666:CJS262133 BZW196666:BZW262133 BQA196666:BQA262133 BGE196666:BGE262133 AWI196666:AWI262133 AMM196666:AMM262133 ACQ196666:ACQ262133 SU196666:SU262133 IY196666:IY262133 WVK131130:WVK196597 WLO131130:WLO196597 WBS131130:WBS196597 VRW131130:VRW196597 VIA131130:VIA196597 UYE131130:UYE196597 UOI131130:UOI196597 UEM131130:UEM196597 TUQ131130:TUQ196597 TKU131130:TKU196597 TAY131130:TAY196597 SRC131130:SRC196597 SHG131130:SHG196597 RXK131130:RXK196597 RNO131130:RNO196597 RDS131130:RDS196597 QTW131130:QTW196597 QKA131130:QKA196597 QAE131130:QAE196597 PQI131130:PQI196597 PGM131130:PGM196597 OWQ131130:OWQ196597 OMU131130:OMU196597 OCY131130:OCY196597 NTC131130:NTC196597 NJG131130:NJG196597 MZK131130:MZK196597 MPO131130:MPO196597 MFS131130:MFS196597 LVW131130:LVW196597 LMA131130:LMA196597 LCE131130:LCE196597 KSI131130:KSI196597 KIM131130:KIM196597 JYQ131130:JYQ196597 JOU131130:JOU196597 JEY131130:JEY196597 IVC131130:IVC196597 ILG131130:ILG196597 IBK131130:IBK196597 HRO131130:HRO196597 HHS131130:HHS196597 GXW131130:GXW196597 GOA131130:GOA196597 GEE131130:GEE196597 FUI131130:FUI196597 FKM131130:FKM196597 FAQ131130:FAQ196597 EQU131130:EQU196597 EGY131130:EGY196597 DXC131130:DXC196597 DNG131130:DNG196597 DDK131130:DDK196597 CTO131130:CTO196597 CJS131130:CJS196597 BZW131130:BZW196597 BQA131130:BQA196597 BGE131130:BGE196597 AWI131130:AWI196597 AMM131130:AMM196597 ACQ131130:ACQ196597 SU131130:SU196597 IY131130:IY196597 WVK65594:WVK131061 WLO65594:WLO131061 WBS65594:WBS131061 VRW65594:VRW131061 VIA65594:VIA131061 UYE65594:UYE131061 UOI65594:UOI131061 UEM65594:UEM131061 TUQ65594:TUQ131061 TKU65594:TKU131061 TAY65594:TAY131061 SRC65594:SRC131061 SHG65594:SHG131061 RXK65594:RXK131061 RNO65594:RNO131061 RDS65594:RDS131061 QTW65594:QTW131061 QKA65594:QKA131061 QAE65594:QAE131061 PQI65594:PQI131061 PGM65594:PGM131061 OWQ65594:OWQ131061 OMU65594:OMU131061 OCY65594:OCY131061 NTC65594:NTC131061 NJG65594:NJG131061 MZK65594:MZK131061 MPO65594:MPO131061 MFS65594:MFS131061 LVW65594:LVW131061 LMA65594:LMA131061 LCE65594:LCE131061 KSI65594:KSI131061 KIM65594:KIM131061 JYQ65594:JYQ131061 JOU65594:JOU131061 JEY65594:JEY131061 IVC65594:IVC131061 ILG65594:ILG131061 IBK65594:IBK131061 HRO65594:HRO131061 HHS65594:HHS131061 GXW65594:GXW131061 GOA65594:GOA131061 GEE65594:GEE131061 FUI65594:FUI131061 FKM65594:FKM131061 FAQ65594:FAQ131061 EQU65594:EQU131061 EGY65594:EGY131061 DXC65594:DXC131061 DNG65594:DNG131061 DDK65594:DDK131061 CTO65594:CTO131061 CJS65594:CJS131061 BZW65594:BZW131061 BQA65594:BQA131061 BGE65594:BGE131061 AWI65594:AWI131061 AMM65594:AMM131061 ACQ65594:ACQ131061 SU65594:SU131061 IY65594:IY131061 WVK983035:WVK983096 WLO983035:WLO983096 WBS983035:WBS983096 VRW983035:VRW983096 VIA983035:VIA983096 UYE983035:UYE983096 UOI983035:UOI983096 UEM983035:UEM983096 TUQ983035:TUQ983096 TKU983035:TKU983096 TAY983035:TAY983096 SRC983035:SRC983096 SHG983035:SHG983096 RXK983035:RXK983096 RNO983035:RNO983096 RDS983035:RDS983096 QTW983035:QTW983096 QKA983035:QKA983096 QAE983035:QAE983096 PQI983035:PQI983096 PGM983035:PGM983096 OWQ983035:OWQ983096 OMU983035:OMU983096 OCY983035:OCY983096 NTC983035:NTC983096 NJG983035:NJG983096 MZK983035:MZK983096 MPO983035:MPO983096 MFS983035:MFS983096 LVW983035:LVW983096 LMA983035:LMA983096 LCE983035:LCE983096 KSI983035:KSI983096 KIM983035:KIM983096 JYQ983035:JYQ983096 JOU983035:JOU983096 JEY983035:JEY983096 IVC983035:IVC983096 ILG983035:ILG983096 IBK983035:IBK983096 HRO983035:HRO983096 HHS983035:HHS983096 GXW983035:GXW983096 GOA983035:GOA983096 GEE983035:GEE983096 FUI983035:FUI983096 FKM983035:FKM983096 FAQ983035:FAQ983096 EQU983035:EQU983096 EGY983035:EGY983096 DXC983035:DXC983096 DNG983035:DNG983096 DDK983035:DDK983096 CTO983035:CTO983096 CJS983035:CJS983096 BZW983035:BZW983096 BQA983035:BQA983096 BGE983035:BGE983096 AWI983035:AWI983096 AMM983035:AMM983096 ACQ983035:ACQ983096 SU983035:SU983096 IY983035:IY983096 WVK917499:WVK917560 WLO917499:WLO917560 WBS917499:WBS917560 VRW917499:VRW917560 VIA917499:VIA917560 UYE917499:UYE917560 UOI917499:UOI917560 UEM917499:UEM917560 TUQ917499:TUQ917560 TKU917499:TKU917560 TAY917499:TAY917560 SRC917499:SRC917560 SHG917499:SHG917560 RXK917499:RXK917560 RNO917499:RNO917560 RDS917499:RDS917560 QTW917499:QTW917560 QKA917499:QKA917560 QAE917499:QAE917560 PQI917499:PQI917560 PGM917499:PGM917560 OWQ917499:OWQ917560 OMU917499:OMU917560 OCY917499:OCY917560 NTC917499:NTC917560 NJG917499:NJG917560 MZK917499:MZK917560 MPO917499:MPO917560 MFS917499:MFS917560 LVW917499:LVW917560 LMA917499:LMA917560 LCE917499:LCE917560 KSI917499:KSI917560 KIM917499:KIM917560 JYQ917499:JYQ917560 JOU917499:JOU917560 JEY917499:JEY917560 IVC917499:IVC917560 ILG917499:ILG917560 IBK917499:IBK917560 HRO917499:HRO917560 HHS917499:HHS917560 GXW917499:GXW917560 GOA917499:GOA917560 GEE917499:GEE917560 FUI917499:FUI917560 FKM917499:FKM917560 FAQ917499:FAQ917560 EQU917499:EQU917560 EGY917499:EGY917560 DXC917499:DXC917560 DNG917499:DNG917560 DDK917499:DDK917560 CTO917499:CTO917560 CJS917499:CJS917560 BZW917499:BZW917560 BQA917499:BQA917560 BGE917499:BGE917560 AWI917499:AWI917560 AMM917499:AMM917560 ACQ917499:ACQ917560 SU917499:SU917560 IY917499:IY917560 WVK851963:WVK852024 WLO851963:WLO852024 WBS851963:WBS852024 VRW851963:VRW852024 VIA851963:VIA852024 UYE851963:UYE852024 UOI851963:UOI852024 UEM851963:UEM852024 TUQ851963:TUQ852024 TKU851963:TKU852024 TAY851963:TAY852024 SRC851963:SRC852024 SHG851963:SHG852024 RXK851963:RXK852024 RNO851963:RNO852024 RDS851963:RDS852024 QTW851963:QTW852024 QKA851963:QKA852024 QAE851963:QAE852024 PQI851963:PQI852024 PGM851963:PGM852024 OWQ851963:OWQ852024 OMU851963:OMU852024 OCY851963:OCY852024 NTC851963:NTC852024 NJG851963:NJG852024 MZK851963:MZK852024 MPO851963:MPO852024 MFS851963:MFS852024 LVW851963:LVW852024 LMA851963:LMA852024 LCE851963:LCE852024 KSI851963:KSI852024 KIM851963:KIM852024 JYQ851963:JYQ852024 JOU851963:JOU852024 JEY851963:JEY852024 IVC851963:IVC852024 ILG851963:ILG852024 IBK851963:IBK852024 HRO851963:HRO852024 HHS851963:HHS852024 GXW851963:GXW852024 GOA851963:GOA852024 GEE851963:GEE852024 FUI851963:FUI852024 FKM851963:FKM852024 FAQ851963:FAQ852024 EQU851963:EQU852024 EGY851963:EGY852024 DXC851963:DXC852024 DNG851963:DNG852024 DDK851963:DDK852024 CTO851963:CTO852024 CJS851963:CJS852024 BZW851963:BZW852024 BQA851963:BQA852024 BGE851963:BGE852024 AWI851963:AWI852024 AMM851963:AMM852024 ACQ851963:ACQ852024 SU851963:SU852024 IY851963:IY852024 WVK786427:WVK786488 WLO786427:WLO786488 WBS786427:WBS786488 VRW786427:VRW786488 VIA786427:VIA786488 UYE786427:UYE786488 UOI786427:UOI786488 UEM786427:UEM786488 TUQ786427:TUQ786488 TKU786427:TKU786488 TAY786427:TAY786488 SRC786427:SRC786488 SHG786427:SHG786488 RXK786427:RXK786488 RNO786427:RNO786488 RDS786427:RDS786488 QTW786427:QTW786488 QKA786427:QKA786488 QAE786427:QAE786488 PQI786427:PQI786488 PGM786427:PGM786488 OWQ786427:OWQ786488 OMU786427:OMU786488 OCY786427:OCY786488 NTC786427:NTC786488 NJG786427:NJG786488 MZK786427:MZK786488 MPO786427:MPO786488 MFS786427:MFS786488 LVW786427:LVW786488 LMA786427:LMA786488 LCE786427:LCE786488 KSI786427:KSI786488 KIM786427:KIM786488 JYQ786427:JYQ786488 JOU786427:JOU786488 JEY786427:JEY786488 IVC786427:IVC786488 ILG786427:ILG786488 IBK786427:IBK786488 HRO786427:HRO786488 HHS786427:HHS786488 GXW786427:GXW786488 GOA786427:GOA786488 GEE786427:GEE786488 FUI786427:FUI786488 FKM786427:FKM786488 FAQ786427:FAQ786488 EQU786427:EQU786488 EGY786427:EGY786488 DXC786427:DXC786488 DNG786427:DNG786488 DDK786427:DDK786488 CTO786427:CTO786488 CJS786427:CJS786488 BZW786427:BZW786488 BQA786427:BQA786488 BGE786427:BGE786488 AWI786427:AWI786488 AMM786427:AMM786488 ACQ786427:ACQ786488 SU786427:SU786488 IY786427:IY786488 WVK720891:WVK720952 WLO720891:WLO720952 WBS720891:WBS720952 VRW720891:VRW720952 VIA720891:VIA720952 UYE720891:UYE720952 UOI720891:UOI720952 UEM720891:UEM720952 TUQ720891:TUQ720952 TKU720891:TKU720952 TAY720891:TAY720952 SRC720891:SRC720952 SHG720891:SHG720952 RXK720891:RXK720952 RNO720891:RNO720952 RDS720891:RDS720952 QTW720891:QTW720952 QKA720891:QKA720952 QAE720891:QAE720952 PQI720891:PQI720952 PGM720891:PGM720952 OWQ720891:OWQ720952 OMU720891:OMU720952 OCY720891:OCY720952 NTC720891:NTC720952 NJG720891:NJG720952 MZK720891:MZK720952 MPO720891:MPO720952 MFS720891:MFS720952 LVW720891:LVW720952 LMA720891:LMA720952 LCE720891:LCE720952 KSI720891:KSI720952 KIM720891:KIM720952 JYQ720891:JYQ720952 JOU720891:JOU720952 JEY720891:JEY720952 IVC720891:IVC720952 ILG720891:ILG720952 IBK720891:IBK720952 HRO720891:HRO720952 HHS720891:HHS720952 GXW720891:GXW720952 GOA720891:GOA720952 GEE720891:GEE720952 FUI720891:FUI720952 FKM720891:FKM720952 FAQ720891:FAQ720952 EQU720891:EQU720952 EGY720891:EGY720952 DXC720891:DXC720952 DNG720891:DNG720952 DDK720891:DDK720952 CTO720891:CTO720952 CJS720891:CJS720952 BZW720891:BZW720952 BQA720891:BQA720952 BGE720891:BGE720952 AWI720891:AWI720952 AMM720891:AMM720952 ACQ720891:ACQ720952 SU720891:SU720952 IY720891:IY720952 WVK655355:WVK655416 WLO655355:WLO655416 WBS655355:WBS655416 VRW655355:VRW655416 VIA655355:VIA655416 UYE655355:UYE655416 UOI655355:UOI655416 UEM655355:UEM655416 TUQ655355:TUQ655416 TKU655355:TKU655416 TAY655355:TAY655416 SRC655355:SRC655416 SHG655355:SHG655416 RXK655355:RXK655416 RNO655355:RNO655416 RDS655355:RDS655416 QTW655355:QTW655416 QKA655355:QKA655416 QAE655355:QAE655416 PQI655355:PQI655416 PGM655355:PGM655416 OWQ655355:OWQ655416 OMU655355:OMU655416 OCY655355:OCY655416 NTC655355:NTC655416 NJG655355:NJG655416 MZK655355:MZK655416 MPO655355:MPO655416 MFS655355:MFS655416 LVW655355:LVW655416 LMA655355:LMA655416 LCE655355:LCE655416 KSI655355:KSI655416 KIM655355:KIM655416 JYQ655355:JYQ655416 JOU655355:JOU655416 JEY655355:JEY655416 IVC655355:IVC655416 ILG655355:ILG655416 IBK655355:IBK655416 HRO655355:HRO655416 HHS655355:HHS655416 GXW655355:GXW655416 GOA655355:GOA655416 GEE655355:GEE655416 FUI655355:FUI655416 FKM655355:FKM655416 FAQ655355:FAQ655416 EQU655355:EQU655416 EGY655355:EGY655416 DXC655355:DXC655416 DNG655355:DNG655416 DDK655355:DDK655416 CTO655355:CTO655416 CJS655355:CJS655416 BZW655355:BZW655416 BQA655355:BQA655416 BGE655355:BGE655416 AWI655355:AWI655416 AMM655355:AMM655416 ACQ655355:ACQ655416 SU655355:SU655416 IY655355:IY655416 WVK589819:WVK589880 WLO589819:WLO589880 WBS589819:WBS589880 VRW589819:VRW589880 VIA589819:VIA589880 UYE589819:UYE589880 UOI589819:UOI589880 UEM589819:UEM589880 TUQ589819:TUQ589880 TKU589819:TKU589880 TAY589819:TAY589880 SRC589819:SRC589880 SHG589819:SHG589880 RXK589819:RXK589880 RNO589819:RNO589880 RDS589819:RDS589880 QTW589819:QTW589880 QKA589819:QKA589880 QAE589819:QAE589880 PQI589819:PQI589880 PGM589819:PGM589880 OWQ589819:OWQ589880 OMU589819:OMU589880 OCY589819:OCY589880 NTC589819:NTC589880 NJG589819:NJG589880 MZK589819:MZK589880 MPO589819:MPO589880 MFS589819:MFS589880 LVW589819:LVW589880 LMA589819:LMA589880 LCE589819:LCE589880 KSI589819:KSI589880 KIM589819:KIM589880 JYQ589819:JYQ589880 JOU589819:JOU589880 JEY589819:JEY589880 IVC589819:IVC589880 ILG589819:ILG589880 IBK589819:IBK589880 HRO589819:HRO589880 HHS589819:HHS589880 GXW589819:GXW589880 GOA589819:GOA589880 GEE589819:GEE589880 FUI589819:FUI589880 FKM589819:FKM589880 FAQ589819:FAQ589880 EQU589819:EQU589880 EGY589819:EGY589880 DXC589819:DXC589880 DNG589819:DNG589880 DDK589819:DDK589880 CTO589819:CTO589880 CJS589819:CJS589880 BZW589819:BZW589880 BQA589819:BQA589880 BGE589819:BGE589880 AWI589819:AWI589880 AMM589819:AMM589880 ACQ589819:ACQ589880 SU589819:SU589880 IY589819:IY589880 WVK524283:WVK524344 WLO524283:WLO524344 WBS524283:WBS524344 VRW524283:VRW524344 VIA524283:VIA524344 UYE524283:UYE524344 UOI524283:UOI524344 UEM524283:UEM524344 TUQ524283:TUQ524344 TKU524283:TKU524344 TAY524283:TAY524344 SRC524283:SRC524344 SHG524283:SHG524344 RXK524283:RXK524344 RNO524283:RNO524344 RDS524283:RDS524344 QTW524283:QTW524344 QKA524283:QKA524344 QAE524283:QAE524344 PQI524283:PQI524344 PGM524283:PGM524344 OWQ524283:OWQ524344 OMU524283:OMU524344 OCY524283:OCY524344 NTC524283:NTC524344 NJG524283:NJG524344 MZK524283:MZK524344 MPO524283:MPO524344 MFS524283:MFS524344 LVW524283:LVW524344 LMA524283:LMA524344 LCE524283:LCE524344 KSI524283:KSI524344 KIM524283:KIM524344 JYQ524283:JYQ524344 JOU524283:JOU524344 JEY524283:JEY524344 IVC524283:IVC524344 ILG524283:ILG524344 IBK524283:IBK524344 HRO524283:HRO524344 HHS524283:HHS524344 GXW524283:GXW524344 GOA524283:GOA524344 GEE524283:GEE524344 FUI524283:FUI524344 FKM524283:FKM524344 FAQ524283:FAQ524344 EQU524283:EQU524344 EGY524283:EGY524344 DXC524283:DXC524344 DNG524283:DNG524344 DDK524283:DDK524344 CTO524283:CTO524344 CJS524283:CJS524344 BZW524283:BZW524344 BQA524283:BQA524344 BGE524283:BGE524344 AWI524283:AWI524344 AMM524283:AMM524344 ACQ524283:ACQ524344 SU524283:SU524344 IY524283:IY524344 WVK458747:WVK458808 WLO458747:WLO458808 WBS458747:WBS458808 VRW458747:VRW458808 VIA458747:VIA458808 UYE458747:UYE458808 UOI458747:UOI458808 UEM458747:UEM458808 TUQ458747:TUQ458808 TKU458747:TKU458808 TAY458747:TAY458808 SRC458747:SRC458808 SHG458747:SHG458808 RXK458747:RXK458808 RNO458747:RNO458808 RDS458747:RDS458808 QTW458747:QTW458808 QKA458747:QKA458808 QAE458747:QAE458808 PQI458747:PQI458808 PGM458747:PGM458808 OWQ458747:OWQ458808 OMU458747:OMU458808 OCY458747:OCY458808 NTC458747:NTC458808 NJG458747:NJG458808 MZK458747:MZK458808 MPO458747:MPO458808 MFS458747:MFS458808 LVW458747:LVW458808 LMA458747:LMA458808 LCE458747:LCE458808 KSI458747:KSI458808 KIM458747:KIM458808 JYQ458747:JYQ458808 JOU458747:JOU458808 JEY458747:JEY458808 IVC458747:IVC458808 ILG458747:ILG458808 IBK458747:IBK458808 HRO458747:HRO458808 HHS458747:HHS458808 GXW458747:GXW458808 GOA458747:GOA458808 GEE458747:GEE458808 FUI458747:FUI458808 FKM458747:FKM458808 FAQ458747:FAQ458808 EQU458747:EQU458808 EGY458747:EGY458808 DXC458747:DXC458808 DNG458747:DNG458808 DDK458747:DDK458808 CTO458747:CTO458808 CJS458747:CJS458808 BZW458747:BZW458808 BQA458747:BQA458808 BGE458747:BGE458808 AWI458747:AWI458808 AMM458747:AMM458808 ACQ458747:ACQ458808 SU458747:SU458808 IY458747:IY458808 WVK393211:WVK393272 WLO393211:WLO393272 WBS393211:WBS393272 VRW393211:VRW393272 VIA393211:VIA393272 UYE393211:UYE393272 UOI393211:UOI393272 UEM393211:UEM393272 TUQ393211:TUQ393272 TKU393211:TKU393272 TAY393211:TAY393272 SRC393211:SRC393272 SHG393211:SHG393272 RXK393211:RXK393272 RNO393211:RNO393272 RDS393211:RDS393272 QTW393211:QTW393272 QKA393211:QKA393272 QAE393211:QAE393272 PQI393211:PQI393272 PGM393211:PGM393272 OWQ393211:OWQ393272 OMU393211:OMU393272 OCY393211:OCY393272 NTC393211:NTC393272 NJG393211:NJG393272 MZK393211:MZK393272 MPO393211:MPO393272 MFS393211:MFS393272 LVW393211:LVW393272 LMA393211:LMA393272 LCE393211:LCE393272 KSI393211:KSI393272 KIM393211:KIM393272 JYQ393211:JYQ393272 JOU393211:JOU393272 JEY393211:JEY393272 IVC393211:IVC393272 ILG393211:ILG393272 IBK393211:IBK393272 HRO393211:HRO393272 HHS393211:HHS393272 GXW393211:GXW393272 GOA393211:GOA393272 GEE393211:GEE393272 FUI393211:FUI393272 FKM393211:FKM393272 FAQ393211:FAQ393272 EQU393211:EQU393272 EGY393211:EGY393272 DXC393211:DXC393272 DNG393211:DNG393272 DDK393211:DDK393272 CTO393211:CTO393272 CJS393211:CJS393272 BZW393211:BZW393272 BQA393211:BQA393272 BGE393211:BGE393272 AWI393211:AWI393272 AMM393211:AMM393272 ACQ393211:ACQ393272 SU393211:SU393272 IY393211:IY393272 WVK327675:WVK327736 WLO327675:WLO327736 WBS327675:WBS327736 VRW327675:VRW327736 VIA327675:VIA327736 UYE327675:UYE327736 UOI327675:UOI327736 UEM327675:UEM327736 TUQ327675:TUQ327736 TKU327675:TKU327736 TAY327675:TAY327736 SRC327675:SRC327736 SHG327675:SHG327736 RXK327675:RXK327736 RNO327675:RNO327736 RDS327675:RDS327736 QTW327675:QTW327736 QKA327675:QKA327736 QAE327675:QAE327736 PQI327675:PQI327736 PGM327675:PGM327736 OWQ327675:OWQ327736 OMU327675:OMU327736 OCY327675:OCY327736 NTC327675:NTC327736 NJG327675:NJG327736 MZK327675:MZK327736 MPO327675:MPO327736 MFS327675:MFS327736 LVW327675:LVW327736 LMA327675:LMA327736 LCE327675:LCE327736 KSI327675:KSI327736 KIM327675:KIM327736 JYQ327675:JYQ327736 JOU327675:JOU327736 JEY327675:JEY327736 IVC327675:IVC327736 ILG327675:ILG327736 IBK327675:IBK327736 HRO327675:HRO327736 HHS327675:HHS327736 GXW327675:GXW327736 GOA327675:GOA327736 GEE327675:GEE327736 FUI327675:FUI327736 FKM327675:FKM327736 FAQ327675:FAQ327736 EQU327675:EQU327736 EGY327675:EGY327736 DXC327675:DXC327736 DNG327675:DNG327736 DDK327675:DDK327736 CTO327675:CTO327736 CJS327675:CJS327736 BZW327675:BZW327736 BQA327675:BQA327736 BGE327675:BGE327736 AWI327675:AWI327736 AMM327675:AMM327736 ACQ327675:ACQ327736 SU327675:SU327736 IY327675:IY327736 WVK262139:WVK262200 WLO262139:WLO262200 WBS262139:WBS262200 VRW262139:VRW262200 VIA262139:VIA262200 UYE262139:UYE262200 UOI262139:UOI262200 UEM262139:UEM262200 TUQ262139:TUQ262200 TKU262139:TKU262200 TAY262139:TAY262200 SRC262139:SRC262200 SHG262139:SHG262200 RXK262139:RXK262200 RNO262139:RNO262200 RDS262139:RDS262200 QTW262139:QTW262200 QKA262139:QKA262200 QAE262139:QAE262200 PQI262139:PQI262200 PGM262139:PGM262200 OWQ262139:OWQ262200 OMU262139:OMU262200 OCY262139:OCY262200 NTC262139:NTC262200 NJG262139:NJG262200 MZK262139:MZK262200 MPO262139:MPO262200 MFS262139:MFS262200 LVW262139:LVW262200 LMA262139:LMA262200 LCE262139:LCE262200 KSI262139:KSI262200 KIM262139:KIM262200 JYQ262139:JYQ262200 JOU262139:JOU262200 JEY262139:JEY262200 IVC262139:IVC262200 ILG262139:ILG262200 IBK262139:IBK262200 HRO262139:HRO262200 HHS262139:HHS262200 GXW262139:GXW262200 GOA262139:GOA262200 GEE262139:GEE262200 FUI262139:FUI262200 FKM262139:FKM262200 FAQ262139:FAQ262200 EQU262139:EQU262200 EGY262139:EGY262200 DXC262139:DXC262200 DNG262139:DNG262200 DDK262139:DDK262200 CTO262139:CTO262200 CJS262139:CJS262200 BZW262139:BZW262200 BQA262139:BQA262200 BGE262139:BGE262200 AWI262139:AWI262200 AMM262139:AMM262200 ACQ262139:ACQ262200 SU262139:SU262200 IY262139:IY262200 WVK196603:WVK196664 WLO196603:WLO196664 WBS196603:WBS196664 VRW196603:VRW196664 VIA196603:VIA196664 UYE196603:UYE196664 UOI196603:UOI196664 UEM196603:UEM196664 TUQ196603:TUQ196664 TKU196603:TKU196664 TAY196603:TAY196664 SRC196603:SRC196664 SHG196603:SHG196664 RXK196603:RXK196664 RNO196603:RNO196664 RDS196603:RDS196664 QTW196603:QTW196664 QKA196603:QKA196664 QAE196603:QAE196664 PQI196603:PQI196664 PGM196603:PGM196664 OWQ196603:OWQ196664 OMU196603:OMU196664 OCY196603:OCY196664 NTC196603:NTC196664 NJG196603:NJG196664 MZK196603:MZK196664 MPO196603:MPO196664 MFS196603:MFS196664 LVW196603:LVW196664 LMA196603:LMA196664 LCE196603:LCE196664 KSI196603:KSI196664 KIM196603:KIM196664 JYQ196603:JYQ196664 JOU196603:JOU196664 JEY196603:JEY196664 IVC196603:IVC196664 ILG196603:ILG196664 IBK196603:IBK196664 HRO196603:HRO196664 HHS196603:HHS196664 GXW196603:GXW196664 GOA196603:GOA196664 GEE196603:GEE196664 FUI196603:FUI196664 FKM196603:FKM196664 FAQ196603:FAQ196664 EQU196603:EQU196664 EGY196603:EGY196664 DXC196603:DXC196664 DNG196603:DNG196664 DDK196603:DDK196664 CTO196603:CTO196664 CJS196603:CJS196664 BZW196603:BZW196664 BQA196603:BQA196664 BGE196603:BGE196664 AWI196603:AWI196664 AMM196603:AMM196664 ACQ196603:ACQ196664 SU196603:SU196664 IY196603:IY196664 WVK131067:WVK131128 WLO131067:WLO131128 WBS131067:WBS131128 VRW131067:VRW131128 VIA131067:VIA131128 UYE131067:UYE131128 UOI131067:UOI131128 UEM131067:UEM131128 TUQ131067:TUQ131128 TKU131067:TKU131128 TAY131067:TAY131128 SRC131067:SRC131128 SHG131067:SHG131128 RXK131067:RXK131128 RNO131067:RNO131128 RDS131067:RDS131128 QTW131067:QTW131128 QKA131067:QKA131128 QAE131067:QAE131128 PQI131067:PQI131128 PGM131067:PGM131128 OWQ131067:OWQ131128 OMU131067:OMU131128 OCY131067:OCY131128 NTC131067:NTC131128 NJG131067:NJG131128 MZK131067:MZK131128 MPO131067:MPO131128 MFS131067:MFS131128 LVW131067:LVW131128 LMA131067:LMA131128 LCE131067:LCE131128 KSI131067:KSI131128 KIM131067:KIM131128 JYQ131067:JYQ131128 JOU131067:JOU131128 JEY131067:JEY131128 IVC131067:IVC131128 ILG131067:ILG131128 IBK131067:IBK131128 HRO131067:HRO131128 HHS131067:HHS131128 GXW131067:GXW131128 GOA131067:GOA131128 GEE131067:GEE131128 FUI131067:FUI131128 FKM131067:FKM131128 FAQ131067:FAQ131128 EQU131067:EQU131128 EGY131067:EGY131128 DXC131067:DXC131128 DNG131067:DNG131128 DDK131067:DDK131128 CTO131067:CTO131128 CJS131067:CJS131128 BZW131067:BZW131128 BQA131067:BQA131128 BGE131067:BGE131128 AWI131067:AWI131128 AMM131067:AMM131128 ACQ131067:ACQ131128 SU131067:SU131128 IY131067:IY131128 WVK65531:WVK65592 WLO65531:WLO65592 WBS65531:WBS65592 VRW65531:VRW65592 VIA65531:VIA65592 UYE65531:UYE65592 UOI65531:UOI65592 UEM65531:UEM65592 TUQ65531:TUQ65592 TKU65531:TKU65592 TAY65531:TAY65592 SRC65531:SRC65592 SHG65531:SHG65592 RXK65531:RXK65592 RNO65531:RNO65592 RDS65531:RDS65592 QTW65531:QTW65592 QKA65531:QKA65592 QAE65531:QAE65592 PQI65531:PQI65592 PGM65531:PGM65592 OWQ65531:OWQ65592 OMU65531:OMU65592 OCY65531:OCY65592 NTC65531:NTC65592 NJG65531:NJG65592 MZK65531:MZK65592 MPO65531:MPO65592 MFS65531:MFS65592 LVW65531:LVW65592 LMA65531:LMA65592 LCE65531:LCE65592 KSI65531:KSI65592 KIM65531:KIM65592 JYQ65531:JYQ65592 JOU65531:JOU65592 JEY65531:JEY65592 IVC65531:IVC65592 ILG65531:ILG65592 IBK65531:IBK65592 HRO65531:HRO65592 HHS65531:HHS65592 GXW65531:GXW65592 GOA65531:GOA65592 GEE65531:GEE65592 FUI65531:FUI65592 FKM65531:FKM65592 FAQ65531:FAQ65592 EQU65531:EQU65592 EGY65531:EGY65592 DXC65531:DXC65592 DNG65531:DNG65592 DDK65531:DDK65592 CTO65531:CTO65592 CJS65531:CJS65592 BZW65531:BZW65592 BQA65531:BQA65592 BGE65531:BGE65592 AWI65531:AWI65592 AMM65531:AMM65592 ACQ65531:ACQ65592 SU65531:SU65592 IY65531:IY65592 E65531:E65592 E983098:E1048576 E917562:E983029 E852026:E917493 E786490:E851957 E720954:E786421 E655418:E720885 E589882:E655349 E524346:E589813 E458810:E524277 E393274:E458741 E327738:E393205 E262202:E327669 E196666:E262133 E131130:E196597 E65594:E131061 E983035:E983096 E917499:E917560 E851963:E852024 E786427:E786488 E720891:E720952 E655355:E655416 E589819:E589880 E524283:E524344 E458747:E458808 E393211:E393272 E327675:E327736 E262139:E262200 E2436:E65525 WLO2326:WLO65525 E1844:E2324 UOI656:UOI2324 UEM656:UEM2324 E1430:E1641 TUQ656:TUQ2324 TKU656:TKU2324 TAY656:TAY2324 SRC656:SRC2324 SHG656:SHG2324 RXK656:RXK2324 RNO656:RNO2324 RDS656:RDS2324 QTW656:QTW2324 QKA656:QKA2324 QAE656:QAE2324 PQI656:PQI2324 PGM656:PGM2324 OWQ656:OWQ2324 OMU656:OMU2324 OCY656:OCY2324 NTC656:NTC2324 NJG656:NJG2324 MZK656:MZK2324 MPO656:MPO2324 MFS656:MFS2324 LVW656:LVW2324 LMA656:LMA2324 LCE656:LCE2324 KSI656:KSI2324 KIM656:KIM2324 JYQ656:JYQ2324 JOU656:JOU2324 JEY656:JEY2324 IVC656:IVC2324 ILG656:ILG2324 IBK656:IBK2324 HRO656:HRO2324 HHS656:HHS2324 GXW656:GXW2324 GOA656:GOA2324 GEE656:GEE2324 FUI656:FUI2324 FKM656:FKM2324 FAQ656:FAQ2324 EQU656:EQU2324 EGY656:EGY2324 DXC656:DXC2324 DNG656:DNG2324 DDK656:DDK2324 CTO656:CTO2324 CJS656:CJS2324 BZW656:BZW2324 BQA656:BQA2324 BGE656:BGE2324 AWI656:AWI2324 AMM656:AMM2324 ACQ656:ACQ2324 SU656:SU2324 IY656:IY2324 WVK656:WVK2324 WLO656:WLO2324 WBS656:WBS2324 VRW656:VRW2324 VIA656:VIA2324 E1832:E1833 E1419:E1423 E1417 WBN111:WBN655 WLJ111:WLJ655 WBS2326:WBS65525 IT111:IT655 VRW2326:VRW65525 WVF111:WVF655 VIA2326:VIA65525 E1425:E1428 UYE2326:UYE65525 UOI2326:UOI65525 E1824:E1825 UEM2326:UEM65525 UYE656:UYE2324 TUQ2326:TUQ65525 TKU2326:TKU65525 TAY2326:TAY65525 SRC2326:SRC65525 SHG2326:SHG65525 RXK2326:RXK65525 RNO2326:RNO65525 RDS2326:RDS65525 QTW2326:QTW65525 QKA2326:QKA65525 QAE2326:QAE65525 PQI2326:PQI65525 PGM2326:PGM65525 OWQ2326:OWQ65525 OMU2326:OMU65525 OCY2326:OCY65525 NTC2326:NTC65525 NJG2326:NJG65525 MZK2326:MZK65525 MPO2326:MPO65525 MFS2326:MFS65525 LVW2326:LVW65525 LMA2326:LMA65525 LCE2326:LCE65525 KSI2326:KSI65525 KIM2326:KIM65525 JYQ2326:JYQ65525 JOU2326:JOU65525 JEY2326:JEY65525 IVC2326:IVC65525 ILG2326:ILG65525 IBK2326:IBK65525 HRO2326:HRO65525 HHS2326:HHS65525 GXW2326:GXW65525 GOA2326:GOA65525 GEE2326:GEE65525 FUI2326:FUI65525 FKM2326:FKM65525 FAQ2326:FAQ65525 EQU2326:EQU65525 EGY2326:EGY65525 DXC2326:DXC65525 DNG2326:DNG65525 DDK2326:DDK65525 CTO2326:CTO65525 CJS2326:CJS65525 BZW2326:BZW65525 BQA2326:BQA65525 BGE2326:BGE65525 AWI2326:AWI65525 AMM2326:AMM65525 ACQ2326:ACQ65525 SU2326:SU65525 IY2326:IY65525 WVK2326:WVK65525 E1821 E1835:E1842 E1643:E1687 E3:E130 IY3:IY110 SU3:SU110 ACQ3:ACQ110 AMM3:AMM110 AWI3:AWI110 BGE3:BGE110 BQA3:BQA110 BZW3:BZW110 CJS3:CJS110 CTO3:CTO110 DDK3:DDK110 DNG3:DNG110 DXC3:DXC110 EGY3:EGY110 EQU3:EQU110 FAQ3:FAQ110 FKM3:FKM110 FUI3:FUI110 GEE3:GEE110 GOA3:GOA110 GXW3:GXW110 HHS3:HHS110 HRO3:HRO110 IBK3:IBK110 ILG3:ILG110 IVC3:IVC110 JEY3:JEY110 JOU3:JOU110 JYQ3:JYQ110 KIM3:KIM110 KSI3:KSI110 LCE3:LCE110 LMA3:LMA110 LVW3:LVW110 MFS3:MFS110 MPO3:MPO110 MZK3:MZK110 NJG3:NJG110 NTC3:NTC110 OCY3:OCY110 OMU3:OMU110 OWQ3:OWQ110 PGM3:PGM110 PQI3:PQI110 QAE3:QAE110 QKA3:QKA110 QTW3:QTW110 RDS3:RDS110 RNO3:RNO110 RXK3:RXK110 SHG3:SHG110 SRC3:SRC110 TAY3:TAY110 TKU3:TKU110 TUQ3:TUQ110 UEM3:UEM110 UOI3:UOI110 UYE3:UYE110 VIA3:VIA110 VRW3:VRW110 WBS3:WBS110 WLO3:WLO110 WVK3:WVK110 E566 E621:E624 E417:E420 E228:E231 E301:E304 E290:E293 E279:E282 E269:E272 E239:E242 E310 E352:E355 E362:E365 E337:E340 E591:E594 E551:E554 E570 E133 E167:E170 E629 E157:E160 E177:E180 E188:E191 E198:E201 E208:E211 E218:E221 E249:E252 E259:E262 E312:E315 E322:E325 E332:E335 E342:E345 SP111:SP655 ACL111:ACL655 AMH111:AMH655 AWD111:AWD655 BFZ111:BFZ655 BPV111:BPV655 BZR111:BZR655 CJN111:CJN655 CTJ111:CTJ655 DDF111:DDF655 DNB111:DNB655 DWX111:DWX655 EGT111:EGT655 EQP111:EQP655 FAL111:FAL655 FKH111:FKH655 FUD111:FUD655 GDZ111:GDZ655 GNV111:GNV655 GXR111:GXR655 HHN111:HHN655 HRJ111:HRJ655 IBF111:IBF655 ILB111:ILB655 IUX111:IUX655 JET111:JET655 JOP111:JOP655 JYL111:JYL655 KIH111:KIH655 KSD111:KSD655 LBZ111:LBZ655 LLV111:LLV655 LVR111:LVR655 MFN111:MFN655 MPJ111:MPJ655 MZF111:MZF655 NJB111:NJB655 NSX111:NSX655 OCT111:OCT655 OMP111:OMP655 OWL111:OWL655 PGH111:PGH655 PQD111:PQD655 PZZ111:PZZ655 QJV111:QJV655 QTR111:QTR655 RDN111:RDN655 RNJ111:RNJ655 RXF111:RXF655 SHB111:SHB655 SQX111:SQX655 TAT111:TAT655 TKP111:TKP655 TUL111:TUL655 UEH111:UEH655 UOD111:UOD655 UXZ111:UXZ655 VHV111:VHV655 VRR111:VRR655 E656:E1392 E1690:E1732 E1741:E1760 E1734:E1737 E1763 E1765 E1767 E1771:E1774 E1769 E1800:E1816 E1794:E1798 E1778:E1792 E1818 E2326:E2423">
      <formula1>"育才,雁山,王城"</formula1>
    </dataValidation>
  </dataValidation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行政用房</vt:lpstr>
      <vt:lpstr>综合用房</vt:lpstr>
      <vt:lpstr>科研用房</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Administrator</cp:lastModifiedBy>
  <dcterms:created xsi:type="dcterms:W3CDTF">2018-06-13T02:01:44Z</dcterms:created>
  <dcterms:modified xsi:type="dcterms:W3CDTF">2018-12-19T09:20:54Z</dcterms:modified>
</cp:coreProperties>
</file>